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190" activeTab="0"/>
  </bookViews>
  <sheets>
    <sheet name="Лист1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<sst xmlns="http://schemas.openxmlformats.org/spreadsheetml/2006/main" count="608" uniqueCount="297">
  <si>
    <t>№</t>
  </si>
  <si>
    <t>Показники</t>
  </si>
  <si>
    <t>Одиниці виміру</t>
  </si>
  <si>
    <t>Зокрема за 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</si>
  <si>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</si>
  <si>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</si>
  <si>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</si>
  <si>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</si>
  <si>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</si>
  <si>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</si>
  <si>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</si>
  <si>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</si>
  <si>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</si>
  <si>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</si>
  <si>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</si>
  <si>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</si>
  <si>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Гкал</t>
  </si>
  <si>
    <t>на установках, що використовують нетрадиційні або поновлювані джерела енергії</t>
  </si>
  <si>
    <t>котельні</t>
  </si>
  <si>
    <t>Надходження в мережу суб'єкта господарювання теплової енергії, яка вироблена іншими виробниками, усього, зокрема:</t>
  </si>
  <si>
    <t>покупна теплова енергія (розшифрувати за назвами виробників)</t>
  </si>
  <si>
    <t>теплова енергія інших власників для транспортування мережами суб'єкта господарювання (розшифрувати за власниками)</t>
  </si>
  <si>
    <t>Надходження теплової енергії в мережу суб'єкта господарювання, усього (пункт 2 + пункт 1)</t>
  </si>
  <si>
    <t>Втрати теплової енергії в теплових мережах суб'єкта господарювання, усього:</t>
  </si>
  <si>
    <t>те саме у відсотках від пункту 3</t>
  </si>
  <si>
    <t>%</t>
  </si>
  <si>
    <t>зокрема втрати в теплових мережах суб'єкта господарювання теплової енергії інших власників (розшифрувати за власниками)</t>
  </si>
  <si>
    <t>те саме у відсотках від пункту 2.2</t>
  </si>
  <si>
    <t>Надходження теплової енергії суб'єкта господарювання в мережу інших теплотранспортувальних організацій</t>
  </si>
  <si>
    <t>Втрати теплової енергії суб'єкта господарювання в теплових мережах інших теплотранспортувальних організацій</t>
  </si>
  <si>
    <t>Корисний відпуск теплової енергії з мереж суб'єкта господарювання, усього, зокрема:</t>
  </si>
  <si>
    <t>теплова енергія інших власників (розшифрувати за назвами власників)</t>
  </si>
  <si>
    <t>господарські потреби ліцензованої діяльності суб'єкта господарювання</t>
  </si>
  <si>
    <t>корисний відпуск теплової енергії власним споживачам суб'єкта господарювання, усього, зокрема на потреби:</t>
  </si>
  <si>
    <t>населення</t>
  </si>
  <si>
    <t>те саме у відсотках від пункту 7.3</t>
  </si>
  <si>
    <t>релігійних організацій</t>
  </si>
  <si>
    <t>бюджетних установ та організацій</t>
  </si>
  <si>
    <t>інших споживачів</t>
  </si>
  <si>
    <t>Теплове навантаження об'єктів теплоспоживання власних споживачів суб'єкта господарювання, усього, зокрема на потреби:</t>
  </si>
  <si>
    <t>Гкал/год</t>
  </si>
  <si>
    <t>9.</t>
  </si>
  <si>
    <t>постачання теплової енергії, зокрема на потреби:</t>
  </si>
  <si>
    <t>постачання гарячої води, зокрема на потреби:</t>
  </si>
  <si>
    <t>___________________</t>
  </si>
  <si>
    <t>(підпис)</t>
  </si>
  <si>
    <t xml:space="preserve"> 1.1</t>
  </si>
  <si>
    <t xml:space="preserve"> 1.2</t>
  </si>
  <si>
    <t xml:space="preserve"> 2.1</t>
  </si>
  <si>
    <t xml:space="preserve"> 2.2</t>
  </si>
  <si>
    <t xml:space="preserve"> 4.1</t>
  </si>
  <si>
    <t xml:space="preserve"> 7.1</t>
  </si>
  <si>
    <t xml:space="preserve"> 7.2</t>
  </si>
  <si>
    <t xml:space="preserve"> 7.3</t>
  </si>
  <si>
    <t xml:space="preserve"> 7.3.1</t>
  </si>
  <si>
    <t xml:space="preserve"> 7.3 2</t>
  </si>
  <si>
    <t xml:space="preserve"> 7.33</t>
  </si>
  <si>
    <t xml:space="preserve"> 7.34</t>
  </si>
  <si>
    <t xml:space="preserve"> 8.1</t>
  </si>
  <si>
    <t xml:space="preserve"> 8.2</t>
  </si>
  <si>
    <t xml:space="preserve"> 8.3</t>
  </si>
  <si>
    <t xml:space="preserve"> 8.4</t>
  </si>
  <si>
    <t xml:space="preserve"> 9.1</t>
  </si>
  <si>
    <t xml:space="preserve"> 9.1.1</t>
  </si>
  <si>
    <t xml:space="preserve"> 9.1.2</t>
  </si>
  <si>
    <t xml:space="preserve"> 9.1.3</t>
  </si>
  <si>
    <t xml:space="preserve"> 9.1.4</t>
  </si>
  <si>
    <t xml:space="preserve"> 9.2</t>
  </si>
  <si>
    <t xml:space="preserve"> 9.2.1</t>
  </si>
  <si>
    <t xml:space="preserve"> 9.2.2</t>
  </si>
  <si>
    <t xml:space="preserve"> 9.2.3</t>
  </si>
  <si>
    <t xml:space="preserve"> 9.2.4</t>
  </si>
  <si>
    <t>з них для використання в центральних теплових пунктах</t>
  </si>
  <si>
    <t xml:space="preserve"> 9.1.1.1</t>
  </si>
  <si>
    <t xml:space="preserve"> 9.1.3.1</t>
  </si>
  <si>
    <t xml:space="preserve"> 9.1.4.1</t>
  </si>
  <si>
    <t xml:space="preserve"> 9.2.1.1</t>
  </si>
  <si>
    <t xml:space="preserve"> 9.2.3.1</t>
  </si>
  <si>
    <t xml:space="preserve"> 9.2.4.1</t>
  </si>
  <si>
    <t>Крім систем автономного опалення</t>
  </si>
  <si>
    <t>Системами автономного опалення</t>
  </si>
  <si>
    <t>1.1</t>
  </si>
  <si>
    <t>по вул. 1Травня 46 а</t>
  </si>
  <si>
    <t>1.2</t>
  </si>
  <si>
    <t>по вул.Галаганівська 12 а</t>
  </si>
  <si>
    <t>1.3</t>
  </si>
  <si>
    <t>по вул.Галаганівська 33</t>
  </si>
  <si>
    <t>1.4</t>
  </si>
  <si>
    <t xml:space="preserve"> по вул.Густинська 22/1</t>
  </si>
  <si>
    <t>1.5</t>
  </si>
  <si>
    <t xml:space="preserve"> по вул.Густинська 22/2</t>
  </si>
  <si>
    <t>1.6</t>
  </si>
  <si>
    <t>1.7</t>
  </si>
  <si>
    <t>1.8</t>
  </si>
  <si>
    <t>1.9</t>
  </si>
  <si>
    <t>1.10</t>
  </si>
  <si>
    <t>1.11</t>
  </si>
  <si>
    <t>автономною системою опалення по вул.Ковалівська 8Б</t>
  </si>
  <si>
    <t>1.12</t>
  </si>
  <si>
    <t xml:space="preserve"> по вул.Пирятинська 6/1</t>
  </si>
  <si>
    <t>1.13</t>
  </si>
  <si>
    <t>автономною системою опалення по вул.Ракітна 39</t>
  </si>
  <si>
    <t>1.14</t>
  </si>
  <si>
    <t>1.15</t>
  </si>
  <si>
    <t>1.17</t>
  </si>
  <si>
    <t>1.18</t>
  </si>
  <si>
    <t>1.19</t>
  </si>
  <si>
    <t>2.1</t>
  </si>
  <si>
    <t xml:space="preserve"> по вул.Фізкультурників 20/1</t>
  </si>
  <si>
    <t xml:space="preserve"> по вул.Шевченка 107</t>
  </si>
  <si>
    <t>по вул.Галаганівська 33 б</t>
  </si>
  <si>
    <r>
      <rPr>
        <b/>
        <sz val="10"/>
        <color indexed="8"/>
        <rFont val="Times New Roman"/>
        <family val="1"/>
      </rPr>
      <t>Корисний</t>
    </r>
    <r>
      <rPr>
        <sz val="10"/>
        <color indexed="8"/>
        <rFont val="Times New Roman"/>
        <family val="1"/>
      </rPr>
      <t xml:space="preserve"> відпуск теплової енергії на надання </t>
    </r>
    <r>
      <rPr>
        <b/>
        <sz val="10"/>
        <color indexed="8"/>
        <rFont val="Times New Roman"/>
        <family val="1"/>
      </rPr>
      <t xml:space="preserve">комунальних послуг </t>
    </r>
    <r>
      <rPr>
        <sz val="10"/>
        <color indexed="8"/>
        <rFont val="Times New Roman"/>
        <family val="1"/>
      </rPr>
      <t>споживачам, зокрема:</t>
    </r>
  </si>
  <si>
    <t>постачання гарячої води системами  автономного опалення на потреби:</t>
  </si>
  <si>
    <t>Відпуск теплової енергії з колекторів власних генерувальних джерел автономними системами опалення</t>
  </si>
  <si>
    <t>Відпуск теплової енергії з колекторів власних генерувальних джерел (крім систем автономного опалення), усього, зокрема:</t>
  </si>
  <si>
    <t>Відпуск теплової енергії з колекторів власних генерувальних джерел , усього</t>
  </si>
  <si>
    <t>Втрати теплової енергії в теплових мережах суб'єкта господарювання, крім систем автономного опалення  усього:</t>
  </si>
  <si>
    <t>Корисний відпуск теплової енергії з мереж суб'єкта господарювання (крім систем автономного опалення), усього, зокрема:</t>
  </si>
  <si>
    <t>Корисний відпуск теплової енергії суб'єкта господарювання (крім систем автономного опалення) на надання комунальних послуг споживачам, зокрема:</t>
  </si>
  <si>
    <t>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</si>
  <si>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</si>
  <si>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</si>
  <si>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</si>
  <si>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</si>
  <si>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</si>
  <si>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</si>
  <si>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</si>
  <si>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</si>
  <si>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</si>
  <si>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</si>
  <si>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</si>
  <si>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</si>
  <si>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</si>
  <si>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</si>
  <si>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2.17</t>
  </si>
  <si>
    <t>2.18</t>
  </si>
  <si>
    <t>2.19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</si>
  <si>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</si>
  <si>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</si>
  <si>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</si>
  <si>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</si>
  <si>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</si>
  <si>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</si>
  <si>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</si>
  <si>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</si>
  <si>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</si>
  <si>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</si>
  <si>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</si>
  <si>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</si>
  <si>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</si>
  <si>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</si>
  <si>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</si>
  <si>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</si>
  <si>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</si>
  <si>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</si>
  <si>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</si>
  <si>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3.2.</t>
  </si>
  <si>
    <t>3.2.1.</t>
  </si>
  <si>
    <t>3.2.2</t>
  </si>
  <si>
    <t>3.3</t>
  </si>
  <si>
    <t>3.3.1</t>
  </si>
  <si>
    <t>3.3.2</t>
  </si>
  <si>
    <t>Втрати теплової енергії в теплових мережах автономних систем опалення суб'єкта господарювання, усього:</t>
  </si>
  <si>
    <t>Корисний відпуск теплової енергії з мереж автономних систем опалення суб'єкта господарювання, усього, зокрема на потреби::</t>
  </si>
  <si>
    <t xml:space="preserve"> 4.1.1</t>
  </si>
  <si>
    <t xml:space="preserve"> 4.1.1.1</t>
  </si>
  <si>
    <t xml:space="preserve"> 4.1.1.2</t>
  </si>
  <si>
    <t xml:space="preserve"> 4.1.1.3</t>
  </si>
  <si>
    <t xml:space="preserve"> 4.1.1.4</t>
  </si>
  <si>
    <t xml:space="preserve"> 4.1.1.5</t>
  </si>
  <si>
    <t xml:space="preserve"> 4.1.1.6</t>
  </si>
  <si>
    <t xml:space="preserve"> 4.1.1.7</t>
  </si>
  <si>
    <t xml:space="preserve"> 4.1.1.8</t>
  </si>
  <si>
    <t xml:space="preserve"> 4.1.1.9</t>
  </si>
  <si>
    <t xml:space="preserve"> 4.1.1.10</t>
  </si>
  <si>
    <t xml:space="preserve"> 4.1.1.11</t>
  </si>
  <si>
    <t xml:space="preserve"> 4.1.1.12</t>
  </si>
  <si>
    <t xml:space="preserve"> 4.1.1.13</t>
  </si>
  <si>
    <t xml:space="preserve"> 4.1.1.14</t>
  </si>
  <si>
    <t xml:space="preserve"> 4.1.1.15</t>
  </si>
  <si>
    <t xml:space="preserve"> 4.1.1.16</t>
  </si>
  <si>
    <t xml:space="preserve"> 4.1.1.17</t>
  </si>
  <si>
    <t xml:space="preserve"> 4.1.1.18</t>
  </si>
  <si>
    <t xml:space="preserve"> 4.1.1.19</t>
  </si>
  <si>
    <t xml:space="preserve"> 4.1.2</t>
  </si>
  <si>
    <t xml:space="preserve"> 4.1.2.1</t>
  </si>
  <si>
    <t xml:space="preserve"> 4.1.2.2</t>
  </si>
  <si>
    <t xml:space="preserve"> 4.1.3</t>
  </si>
  <si>
    <t xml:space="preserve"> 4.1.3.1</t>
  </si>
  <si>
    <t xml:space="preserve"> 4.1.3.2</t>
  </si>
  <si>
    <t xml:space="preserve"> 4.2</t>
  </si>
  <si>
    <t xml:space="preserve"> 4.2.1</t>
  </si>
  <si>
    <t xml:space="preserve"> 4.2.1.1</t>
  </si>
  <si>
    <t xml:space="preserve"> 4.2.1.2</t>
  </si>
  <si>
    <t xml:space="preserve"> 4.2.1.3</t>
  </si>
  <si>
    <t xml:space="preserve"> 4.2.1.4</t>
  </si>
  <si>
    <t xml:space="preserve"> 4.2.2</t>
  </si>
  <si>
    <t xml:space="preserve"> 4.2.2.1</t>
  </si>
  <si>
    <t>4.2.3</t>
  </si>
  <si>
    <t>4.2.3.1</t>
  </si>
  <si>
    <t>5</t>
  </si>
  <si>
    <t>6</t>
  </si>
  <si>
    <t>7</t>
  </si>
  <si>
    <t>по вул.Густинська 22/5</t>
  </si>
  <si>
    <t xml:space="preserve"> по вул.Густинська 22/6</t>
  </si>
  <si>
    <t>по вул.Густинська 22/7</t>
  </si>
  <si>
    <t>по вул.Густинська 22/8</t>
  </si>
  <si>
    <t xml:space="preserve"> по вул.Київська 250 В</t>
  </si>
  <si>
    <t>по вул.Ковалівська 8Б</t>
  </si>
  <si>
    <t xml:space="preserve"> по вул.Ракітна 39</t>
  </si>
  <si>
    <t xml:space="preserve"> по вул.Тургенєва 28</t>
  </si>
  <si>
    <t>по вул.Тургенєва 32</t>
  </si>
  <si>
    <t>по вул.Фабрична 62/1</t>
  </si>
  <si>
    <t>1 Травня 80  ( ЦТДЮ)</t>
  </si>
  <si>
    <t>по вул.Київська 375 (бюджет, ліцей 10)</t>
  </si>
  <si>
    <t>по вул. Миколаївська 14-А (ЗДО №15)</t>
  </si>
  <si>
    <t xml:space="preserve"> по вул.Незалежності 16 (ЗОШ 13 їдал.)</t>
  </si>
  <si>
    <t xml:space="preserve"> по вул.Незалежності 16 (ЗОШ 13 почат.)</t>
  </si>
  <si>
    <t xml:space="preserve"> по вул.Низова  60 (бюджет ЗДО  №10.)</t>
  </si>
  <si>
    <t xml:space="preserve"> по вул. Пушкіна 104 А ( ДЮСША.)</t>
  </si>
  <si>
    <t xml:space="preserve"> по вул.Садова, 151 (ЗДО №2.)</t>
  </si>
  <si>
    <t xml:space="preserve"> по вул.Фабрична 140 (ЗДО №19))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</si>
  <si>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</si>
  <si>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</si>
  <si>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</si>
  <si>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</si>
  <si>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</si>
  <si>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</si>
  <si>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</si>
  <si>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</si>
  <si>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</si>
  <si>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</si>
  <si>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 xml:space="preserve"> по вул.Густинська 22/5</t>
  </si>
  <si>
    <t xml:space="preserve"> по вул.Густинська 22/7</t>
  </si>
  <si>
    <t xml:space="preserve"> по вул.Густинська 22/8</t>
  </si>
  <si>
    <t xml:space="preserve"> по вул.Тургенєва 32</t>
  </si>
  <si>
    <t xml:space="preserve"> по вул.Фабрична 62/1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</si>
  <si>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</si>
  <si>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</si>
  <si>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</si>
  <si>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</si>
  <si>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</si>
  <si>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</si>
  <si>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</si>
  <si>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</si>
  <si>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</si>
  <si>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</si>
  <si>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3.2.4</t>
  </si>
  <si>
    <t>3.2.6</t>
  </si>
  <si>
    <t xml:space="preserve"> по вул.Ковалівська 8Б</t>
  </si>
  <si>
    <t>по вул.Ракітна 39</t>
  </si>
  <si>
    <t>по вул.Тургенєва 28</t>
  </si>
  <si>
    <t xml:space="preserve"> 4.1.2.3</t>
  </si>
  <si>
    <t xml:space="preserve"> 4.1.2.4</t>
  </si>
  <si>
    <t xml:space="preserve"> 4.1.2.5</t>
  </si>
  <si>
    <t xml:space="preserve"> 4.1.2.6</t>
  </si>
  <si>
    <t xml:space="preserve"> 4.1.2.7</t>
  </si>
  <si>
    <t xml:space="preserve"> 4.1.2.8</t>
  </si>
  <si>
    <t xml:space="preserve"> 4.1.2.9</t>
  </si>
  <si>
    <t xml:space="preserve"> 4.1.2.10</t>
  </si>
  <si>
    <t xml:space="preserve"> 4.1.2.11</t>
  </si>
  <si>
    <t xml:space="preserve"> 4.1.2.12</t>
  </si>
  <si>
    <t xml:space="preserve"> 4.2.2.2</t>
  </si>
  <si>
    <t xml:space="preserve"> 4.2.2.3</t>
  </si>
  <si>
    <t xml:space="preserve"> 4.2.2.4</t>
  </si>
  <si>
    <t xml:space="preserve"> 4.2.2.5</t>
  </si>
  <si>
    <t xml:space="preserve"> 4.2.2.6</t>
  </si>
  <si>
    <t>вул. Ветеранська 2 ( ЗОШ №2)</t>
  </si>
  <si>
    <t xml:space="preserve"> по вул.Низова  60 (ЗДО  №10.)</t>
  </si>
  <si>
    <t>вул. Ветеранська 2 (ЗОШ №2)</t>
  </si>
  <si>
    <t>по вул.Київська 375 ( ліцей 10)</t>
  </si>
  <si>
    <t>по вул.Київська 250 В</t>
  </si>
  <si>
    <t>по вул.Пирятинська 6/1</t>
  </si>
  <si>
    <t>вул. Ветиранська 2 (ЗОШ №2)</t>
  </si>
  <si>
    <t>по вул.Київська 375 (ліцей 10)</t>
  </si>
  <si>
    <t>3.2.3.</t>
  </si>
  <si>
    <t>3.2.5.</t>
  </si>
  <si>
    <t>3.2.7</t>
  </si>
  <si>
    <t>3.2.8.</t>
  </si>
  <si>
    <t>3.2.9</t>
  </si>
  <si>
    <t>3.2.10.</t>
  </si>
  <si>
    <t>3.2.11</t>
  </si>
  <si>
    <t>3.2.12.</t>
  </si>
  <si>
    <t>постачання теплової енергії системами  автономного теплопостачання на потреби:</t>
  </si>
  <si>
    <t>вул. Ветеранська 2 (бюджет ЗОШ №2)</t>
  </si>
  <si>
    <t>провул. Миколаївський 14-А (ЗДО №15)</t>
  </si>
  <si>
    <t>Річний план 2022  рік</t>
  </si>
  <si>
    <t>Період, що передує базовому  2020 рік (факт)</t>
  </si>
  <si>
    <t>Базовий період  2021 рік (факт)</t>
  </si>
  <si>
    <r>
      <t xml:space="preserve"> РІЧНИЙ ПЛАН
ВИРОБНИЦТВА, ТРАНСПОРТУВАННЯ ТА ПОСТАЧАННЯ ТЕПЛОВОЇ ЕНЕРГІЇ/
НАДАННЯ ПОСЛУГ З ПОСТАЧАННЯ ТЕПЛОВОЇ ЕНЕРГІЇ ТА ПОСТАЧАННЯ ГАРЯЧОЇ ВОДИ НА жовтень 2022 р. -вересень 2023р. 
</t>
    </r>
    <r>
      <rPr>
        <u val="single"/>
        <sz val="10"/>
        <color indexed="8"/>
        <rFont val="Times New Roman"/>
        <family val="1"/>
      </rPr>
      <t>КП Прилукитепловодопостачання</t>
    </r>
    <r>
      <rPr>
        <sz val="10"/>
        <color indexed="8"/>
        <rFont val="Times New Roman"/>
        <family val="1"/>
      </rPr>
      <t xml:space="preserve">
(найменування суб’єкта господарювання)
</t>
    </r>
  </si>
  <si>
    <t>Директор КП ПТВП</t>
  </si>
  <si>
    <t>А. Гавриш</t>
  </si>
  <si>
    <t xml:space="preserve">Додаток до рішення виконавчого комітету </t>
  </si>
  <si>
    <t>2022 року №</t>
  </si>
  <si>
    <t>___________</t>
  </si>
  <si>
    <t xml:space="preserve">    Начальник ВТВ</t>
  </si>
  <si>
    <t>В.Вісіч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</si>
</sst>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top" wrapText="1" indent="1"/>
    </xf>
    <xf numFmtId="0" fontId="41" fillId="0" borderId="10" xfId="0" applyFont="1" applyBorder="1" applyAlignment="1">
      <alignment vertical="top" wrapText="1"/>
    </xf>
    <xf numFmtId="16" fontId="41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2" fontId="41" fillId="0" borderId="10" xfId="0" applyNumberFormat="1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6" fontId="42" fillId="0" borderId="10" xfId="0" applyNumberFormat="1" applyFont="1" applyBorder="1" applyAlignment="1">
      <alignment horizontal="center" vertical="center" wrapText="1"/>
    </xf>
    <xf numFmtId="176" fontId="42" fillId="5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176" fontId="41" fillId="5" borderId="10" xfId="0" applyNumberFormat="1" applyFont="1" applyFill="1" applyBorder="1" applyAlignment="1">
      <alignment horizontal="center" vertical="top" wrapText="1"/>
    </xf>
    <xf numFmtId="176" fontId="43" fillId="33" borderId="10" xfId="0" applyNumberFormat="1" applyFont="1" applyFill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76" fontId="41" fillId="0" borderId="10" xfId="0" applyNumberFormat="1" applyFont="1" applyBorder="1" applyAlignment="1">
      <alignment horizontal="center" vertical="top" wrapText="1"/>
    </xf>
    <xf numFmtId="176" fontId="42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 wrapText="1"/>
    </xf>
    <xf numFmtId="16" fontId="42" fillId="0" borderId="10" xfId="0" applyNumberFormat="1" applyFont="1" applyBorder="1" applyAlignment="1">
      <alignment horizontal="center" vertical="top" wrapText="1"/>
    </xf>
    <xf numFmtId="177" fontId="42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9" fontId="41" fillId="0" borderId="0" xfId="0" applyNumberFormat="1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wrapText="1"/>
    </xf>
    <xf numFmtId="0" fontId="32" fillId="0" borderId="0" xfId="0" applyFont="1" applyAlignment="1">
      <alignment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vertical="top" wrapText="1"/>
    </xf>
    <xf numFmtId="49" fontId="41" fillId="5" borderId="10" xfId="0" applyNumberFormat="1" applyFont="1" applyFill="1" applyBorder="1" applyAlignment="1">
      <alignment horizontal="center" vertical="top" wrapText="1"/>
    </xf>
    <xf numFmtId="176" fontId="46" fillId="5" borderId="10" xfId="0" applyNumberFormat="1" applyFont="1" applyFill="1" applyBorder="1" applyAlignment="1">
      <alignment vertical="center" wrapText="1"/>
    </xf>
    <xf numFmtId="0" fontId="41" fillId="7" borderId="10" xfId="0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vertical="top" wrapText="1"/>
    </xf>
    <xf numFmtId="0" fontId="4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33" borderId="0" xfId="0" applyFont="1" applyFill="1" applyBorder="1" applyAlignment="1">
      <alignment horizontal="center" vertical="top" wrapText="1"/>
    </xf>
    <xf numFmtId="176" fontId="41" fillId="33" borderId="0" xfId="0" applyNumberFormat="1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16" fontId="42" fillId="7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41" fillId="5" borderId="10" xfId="0" applyFont="1" applyFill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center" wrapText="1"/>
    </xf>
    <xf numFmtId="1" fontId="42" fillId="7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top" wrapText="1"/>
    </xf>
    <xf numFmtId="178" fontId="41" fillId="0" borderId="10" xfId="0" applyNumberFormat="1" applyFont="1" applyBorder="1" applyAlignment="1">
      <alignment horizontal="center" vertical="top" wrapText="1"/>
    </xf>
    <xf numFmtId="177" fontId="42" fillId="7" borderId="10" xfId="0" applyNumberFormat="1" applyFont="1" applyFill="1" applyBorder="1" applyAlignment="1">
      <alignment horizontal="center" vertical="center" wrapText="1"/>
    </xf>
    <xf numFmtId="177" fontId="42" fillId="7" borderId="10" xfId="0" applyNumberFormat="1" applyFont="1" applyFill="1" applyBorder="1" applyAlignment="1">
      <alignment horizontal="center" vertical="top" wrapText="1"/>
    </xf>
    <xf numFmtId="177" fontId="41" fillId="0" borderId="10" xfId="0" applyNumberFormat="1" applyFont="1" applyBorder="1" applyAlignment="1">
      <alignment horizontal="center" vertical="top" wrapText="1"/>
    </xf>
    <xf numFmtId="176" fontId="42" fillId="7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right" vertical="top" wrapText="1"/>
    </xf>
    <xf numFmtId="176" fontId="4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41" fillId="33" borderId="10" xfId="0" applyFont="1" applyFill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center" wrapText="1"/>
    </xf>
    <xf numFmtId="16" fontId="41" fillId="0" borderId="10" xfId="0" applyNumberFormat="1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76" fontId="42" fillId="10" borderId="10" xfId="0" applyNumberFormat="1" applyFont="1" applyFill="1" applyBorder="1" applyAlignment="1">
      <alignment horizontal="center" vertical="center" wrapText="1"/>
    </xf>
    <xf numFmtId="176" fontId="46" fillId="10" borderId="10" xfId="0" applyNumberFormat="1" applyFont="1" applyFill="1" applyBorder="1" applyAlignment="1">
      <alignment horizontal="center" vertical="center" wrapText="1"/>
    </xf>
    <xf numFmtId="176" fontId="43" fillId="10" borderId="10" xfId="0" applyNumberFormat="1" applyFont="1" applyFill="1" applyBorder="1" applyAlignment="1">
      <alignment wrapText="1"/>
    </xf>
    <xf numFmtId="176" fontId="42" fillId="10" borderId="10" xfId="0" applyNumberFormat="1" applyFont="1" applyFill="1" applyBorder="1" applyAlignment="1">
      <alignment horizontal="center" vertical="top" wrapText="1"/>
    </xf>
    <xf numFmtId="176" fontId="41" fillId="10" borderId="10" xfId="0" applyNumberFormat="1" applyFont="1" applyFill="1" applyBorder="1" applyAlignment="1">
      <alignment horizontal="center" vertical="top" wrapText="1"/>
    </xf>
    <xf numFmtId="16" fontId="41" fillId="5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1" fillId="5" borderId="10" xfId="0" applyFont="1" applyFill="1" applyBorder="1" applyAlignment="1">
      <alignment horizontal="center" vertical="top" wrapText="1"/>
    </xf>
    <xf numFmtId="0" fontId="42" fillId="10" borderId="12" xfId="0" applyFont="1" applyFill="1" applyBorder="1" applyAlignment="1">
      <alignment horizontal="center" vertical="top" wrapText="1"/>
    </xf>
    <xf numFmtId="2" fontId="41" fillId="10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" fontId="32" fillId="7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3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2" fontId="42" fillId="10" borderId="10" xfId="0" applyNumberFormat="1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/>
    </xf>
    <xf numFmtId="176" fontId="2" fillId="34" borderId="14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3" fillId="34" borderId="14" xfId="0" applyNumberFormat="1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178" fontId="3" fillId="36" borderId="14" xfId="0" applyNumberFormat="1" applyFont="1" applyFill="1" applyBorder="1" applyAlignment="1">
      <alignment horizontal="center" vertical="top" wrapText="1"/>
    </xf>
    <xf numFmtId="178" fontId="2" fillId="0" borderId="14" xfId="0" applyNumberFormat="1" applyFont="1" applyBorder="1" applyAlignment="1">
      <alignment horizontal="center" vertical="top" wrapText="1"/>
    </xf>
    <xf numFmtId="176" fontId="3" fillId="13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center" wrapText="1"/>
    </xf>
    <xf numFmtId="177" fontId="3" fillId="35" borderId="14" xfId="0" applyNumberFormat="1" applyFont="1" applyFill="1" applyBorder="1" applyAlignment="1">
      <alignment horizontal="center" vertical="center" wrapText="1"/>
    </xf>
    <xf numFmtId="177" fontId="3" fillId="35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7" borderId="14" xfId="0" applyFont="1" applyFill="1" applyBorder="1" applyAlignment="1">
      <alignment horizontal="center" vertical="top" wrapText="1"/>
    </xf>
    <xf numFmtId="177" fontId="2" fillId="37" borderId="14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center"/>
    </xf>
    <xf numFmtId="0" fontId="41" fillId="37" borderId="14" xfId="0" applyFont="1" applyFill="1" applyBorder="1" applyAlignment="1">
      <alignment vertical="center"/>
    </xf>
    <xf numFmtId="16" fontId="41" fillId="13" borderId="10" xfId="0" applyNumberFormat="1" applyFont="1" applyFill="1" applyBorder="1" applyAlignment="1">
      <alignment horizontal="center" vertical="top" wrapText="1"/>
    </xf>
    <xf numFmtId="0" fontId="42" fillId="13" borderId="10" xfId="0" applyFont="1" applyFill="1" applyBorder="1" applyAlignment="1">
      <alignment vertical="top" wrapText="1"/>
    </xf>
    <xf numFmtId="0" fontId="41" fillId="13" borderId="10" xfId="0" applyFont="1" applyFill="1" applyBorder="1" applyAlignment="1">
      <alignment horizontal="center" vertical="center" wrapText="1"/>
    </xf>
    <xf numFmtId="177" fontId="41" fillId="13" borderId="10" xfId="0" applyNumberFormat="1" applyFont="1" applyFill="1" applyBorder="1" applyAlignment="1">
      <alignment horizontal="center" vertical="top" wrapText="1"/>
    </xf>
    <xf numFmtId="176" fontId="3" fillId="38" borderId="14" xfId="0" applyNumberFormat="1" applyFont="1" applyFill="1" applyBorder="1" applyAlignment="1">
      <alignment horizontal="center" vertical="top" wrapText="1"/>
    </xf>
    <xf numFmtId="0" fontId="0" fillId="13" borderId="0" xfId="0" applyFill="1" applyAlignment="1">
      <alignment/>
    </xf>
    <xf numFmtId="176" fontId="42" fillId="33" borderId="10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tabSelected="1" workbookViewId="0" topLeftCell="D1">
      <selection activeCell="P229" sqref="P229:R229"/>
    </sheetView>
  </sheetViews>
  <sheetFormatPr defaultColWidth="9.140625" defaultRowHeight="12.75"/>
  <cols>
    <col min="1" max="1" width="9.8515625" style="0" bestFit="1" customWidth="1"/>
    <col min="2" max="2" width="34.00390625" style="0" customWidth="1"/>
    <col min="16" max="16" width="10.140625" style="0" customWidth="1"/>
  </cols>
  <sheetData>
    <row r="1" spans="14:18" ht="15.75" customHeight="1">
      <c r="N1" s="148" t="s">
        <v>292</v>
      </c>
      <c r="O1" s="148"/>
      <c r="P1" s="148"/>
      <c r="Q1" s="148"/>
      <c r="R1" s="148"/>
    </row>
    <row r="2" spans="2:17" ht="14.25" customHeight="1">
      <c r="B2" s="149"/>
      <c r="C2" s="149"/>
      <c r="D2" s="149"/>
      <c r="N2" s="131"/>
      <c r="O2" s="131"/>
      <c r="P2" s="6" t="s">
        <v>293</v>
      </c>
      <c r="Q2" t="s">
        <v>294</v>
      </c>
    </row>
    <row r="3" spans="1:18" ht="88.5" customHeight="1">
      <c r="A3" s="150" t="s">
        <v>289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ht="20.25" customHeight="1"/>
    <row r="5" spans="1:18" ht="19.5" customHeight="1">
      <c r="A5" s="152" t="s">
        <v>0</v>
      </c>
      <c r="B5" s="152" t="s">
        <v>1</v>
      </c>
      <c r="C5" s="152" t="s">
        <v>2</v>
      </c>
      <c r="D5" s="154" t="s">
        <v>287</v>
      </c>
      <c r="E5" s="155" t="s">
        <v>288</v>
      </c>
      <c r="F5" s="156" t="s">
        <v>286</v>
      </c>
      <c r="G5" s="154" t="s">
        <v>3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ht="60.75" customHeight="1">
      <c r="A6" s="153"/>
      <c r="B6" s="153"/>
      <c r="C6" s="153"/>
      <c r="D6" s="154"/>
      <c r="E6" s="155"/>
      <c r="F6" s="156"/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14</v>
      </c>
      <c r="R6" s="2" t="s">
        <v>15</v>
      </c>
    </row>
    <row r="7" spans="1:18" ht="12.7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</row>
    <row r="8" spans="1:18" ht="22.5" customHeight="1">
      <c r="A8" s="157" t="s">
        <v>79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</row>
    <row r="9" spans="1:18" ht="51">
      <c r="A9" s="53">
        <v>1</v>
      </c>
      <c r="B9" s="54" t="s">
        <v>114</v>
      </c>
      <c r="C9" s="55" t="s">
        <v>16</v>
      </c>
      <c r="D9" s="66">
        <v>57929</v>
      </c>
      <c r="E9" s="66">
        <v>66357</v>
      </c>
      <c r="F9" s="106">
        <f>SUM(G9:R9)</f>
        <v>58933.5</v>
      </c>
      <c r="G9" s="107">
        <f>G15</f>
        <v>11836.2</v>
      </c>
      <c r="H9" s="107">
        <f aca="true" t="shared" si="0" ref="H9:R9">H15</f>
        <v>10869.2</v>
      </c>
      <c r="I9" s="107">
        <f t="shared" si="0"/>
        <v>8528.9</v>
      </c>
      <c r="J9" s="107">
        <f t="shared" si="0"/>
        <v>3092.1</v>
      </c>
      <c r="K9" s="107">
        <f t="shared" si="0"/>
        <v>176.8</v>
      </c>
      <c r="L9" s="107">
        <f t="shared" si="0"/>
        <v>164.8</v>
      </c>
      <c r="M9" s="107">
        <f t="shared" si="0"/>
        <v>203.1</v>
      </c>
      <c r="N9" s="107">
        <f t="shared" si="0"/>
        <v>189.5</v>
      </c>
      <c r="O9" s="107">
        <f t="shared" si="0"/>
        <v>203.1</v>
      </c>
      <c r="P9" s="107">
        <f t="shared" si="0"/>
        <v>2721</v>
      </c>
      <c r="Q9" s="107">
        <f t="shared" si="0"/>
        <v>8062.1</v>
      </c>
      <c r="R9" s="107">
        <f t="shared" si="0"/>
        <v>12886.7</v>
      </c>
    </row>
    <row r="10" spans="1:18" ht="38.25">
      <c r="A10" s="4" t="s">
        <v>46</v>
      </c>
      <c r="B10" s="3" t="s">
        <v>17</v>
      </c>
      <c r="C10" s="89" t="s">
        <v>16</v>
      </c>
      <c r="D10" s="56"/>
      <c r="E10" s="56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2.75">
      <c r="A11" s="4" t="s">
        <v>47</v>
      </c>
      <c r="B11" s="3" t="s">
        <v>18</v>
      </c>
      <c r="C11" s="89" t="s">
        <v>16</v>
      </c>
      <c r="D11" s="67">
        <f>D9</f>
        <v>57929</v>
      </c>
      <c r="E11" s="67">
        <f>E9</f>
        <v>66357</v>
      </c>
      <c r="F11" s="110">
        <f>SUM(G11:R11)</f>
        <v>58933.5</v>
      </c>
      <c r="G11" s="109">
        <f>G15</f>
        <v>11836.2</v>
      </c>
      <c r="H11" s="109">
        <f aca="true" t="shared" si="1" ref="H11:R11">H15</f>
        <v>10869.2</v>
      </c>
      <c r="I11" s="109">
        <f t="shared" si="1"/>
        <v>8528.9</v>
      </c>
      <c r="J11" s="109">
        <f t="shared" si="1"/>
        <v>3092.1</v>
      </c>
      <c r="K11" s="109">
        <f t="shared" si="1"/>
        <v>176.8</v>
      </c>
      <c r="L11" s="109">
        <f t="shared" si="1"/>
        <v>164.8</v>
      </c>
      <c r="M11" s="109">
        <f t="shared" si="1"/>
        <v>203.1</v>
      </c>
      <c r="N11" s="109">
        <f t="shared" si="1"/>
        <v>189.5</v>
      </c>
      <c r="O11" s="109">
        <f t="shared" si="1"/>
        <v>203.1</v>
      </c>
      <c r="P11" s="109">
        <f t="shared" si="1"/>
        <v>2721</v>
      </c>
      <c r="Q11" s="109">
        <f t="shared" si="1"/>
        <v>8062.1</v>
      </c>
      <c r="R11" s="109">
        <f t="shared" si="1"/>
        <v>12886.7</v>
      </c>
    </row>
    <row r="12" spans="1:18" ht="51">
      <c r="A12" s="89">
        <v>2</v>
      </c>
      <c r="B12" s="3" t="s">
        <v>19</v>
      </c>
      <c r="C12" s="89" t="s">
        <v>16</v>
      </c>
      <c r="D12" s="56"/>
      <c r="E12" s="56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25.5">
      <c r="A13" s="4" t="s">
        <v>48</v>
      </c>
      <c r="B13" s="3" t="s">
        <v>20</v>
      </c>
      <c r="C13" s="89" t="s">
        <v>16</v>
      </c>
      <c r="D13" s="56"/>
      <c r="E13" s="56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51">
      <c r="A14" s="4" t="s">
        <v>49</v>
      </c>
      <c r="B14" s="3" t="s">
        <v>21</v>
      </c>
      <c r="C14" s="89" t="s">
        <v>16</v>
      </c>
      <c r="D14" s="56"/>
      <c r="E14" s="56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38.25">
      <c r="A15" s="89">
        <v>3</v>
      </c>
      <c r="B15" s="3" t="s">
        <v>22</v>
      </c>
      <c r="C15" s="89" t="s">
        <v>16</v>
      </c>
      <c r="D15" s="67">
        <v>57929</v>
      </c>
      <c r="E15" s="67">
        <v>66357</v>
      </c>
      <c r="F15" s="110">
        <f>SUM(G15:R15)</f>
        <v>58933.5</v>
      </c>
      <c r="G15" s="109">
        <v>11836.2</v>
      </c>
      <c r="H15" s="109">
        <v>10869.2</v>
      </c>
      <c r="I15" s="109">
        <v>8528.9</v>
      </c>
      <c r="J15" s="109">
        <v>3092.1</v>
      </c>
      <c r="K15" s="109">
        <v>176.8</v>
      </c>
      <c r="L15" s="109">
        <v>164.8</v>
      </c>
      <c r="M15" s="109">
        <v>203.1</v>
      </c>
      <c r="N15" s="109">
        <v>189.5</v>
      </c>
      <c r="O15" s="109">
        <v>203.1</v>
      </c>
      <c r="P15" s="109">
        <v>2721</v>
      </c>
      <c r="Q15" s="109">
        <v>8062.1</v>
      </c>
      <c r="R15" s="109">
        <v>12886.7</v>
      </c>
    </row>
    <row r="16" spans="1:18" ht="42" customHeight="1">
      <c r="A16" s="53">
        <v>4</v>
      </c>
      <c r="B16" s="54" t="s">
        <v>116</v>
      </c>
      <c r="C16" s="48" t="s">
        <v>16</v>
      </c>
      <c r="D16" s="72">
        <f>D9-D23</f>
        <v>7423</v>
      </c>
      <c r="E16" s="66">
        <f>E9-E23</f>
        <v>9352</v>
      </c>
      <c r="F16" s="106">
        <f>SUM(G16:R16)</f>
        <v>7532.508</v>
      </c>
      <c r="G16" s="107">
        <f>G15-G23</f>
        <v>1546.1000000000004</v>
      </c>
      <c r="H16" s="107">
        <f aca="true" t="shared" si="2" ref="H16:R16">H15-H23</f>
        <v>1405.1000000000004</v>
      </c>
      <c r="I16" s="107">
        <f t="shared" si="2"/>
        <v>1082.7999999999993</v>
      </c>
      <c r="J16" s="107">
        <f t="shared" si="2"/>
        <v>383</v>
      </c>
      <c r="K16" s="107">
        <f t="shared" si="2"/>
        <v>12.707999999999998</v>
      </c>
      <c r="L16" s="107">
        <f t="shared" si="2"/>
        <v>12.800000000000011</v>
      </c>
      <c r="M16" s="107">
        <f t="shared" si="2"/>
        <v>15.099999999999994</v>
      </c>
      <c r="N16" s="107">
        <f t="shared" si="2"/>
        <v>14.400000000000006</v>
      </c>
      <c r="O16" s="107">
        <f t="shared" si="2"/>
        <v>15</v>
      </c>
      <c r="P16" s="107">
        <f t="shared" si="2"/>
        <v>338.9000000000001</v>
      </c>
      <c r="Q16" s="107">
        <f t="shared" si="2"/>
        <v>1059</v>
      </c>
      <c r="R16" s="107">
        <f t="shared" si="2"/>
        <v>1647.6000000000004</v>
      </c>
    </row>
    <row r="17" spans="1:18" ht="12.75">
      <c r="A17" s="89"/>
      <c r="B17" s="3" t="s">
        <v>24</v>
      </c>
      <c r="C17" s="89" t="s">
        <v>25</v>
      </c>
      <c r="D17" s="7">
        <f>D16*100/D9</f>
        <v>12.813961918900723</v>
      </c>
      <c r="E17" s="7">
        <f>E16*100/E9</f>
        <v>14.09346414093464</v>
      </c>
      <c r="F17" s="113">
        <f>F16*100/F9</f>
        <v>12.7813688309705</v>
      </c>
      <c r="G17" s="114">
        <f aca="true" t="shared" si="3" ref="G17:R17">G16*100/G9</f>
        <v>13.062469373616533</v>
      </c>
      <c r="H17" s="114">
        <f t="shared" si="3"/>
        <v>12.927354359106468</v>
      </c>
      <c r="I17" s="114">
        <f t="shared" si="3"/>
        <v>12.695658291221603</v>
      </c>
      <c r="J17" s="114">
        <f t="shared" si="3"/>
        <v>12.386404061964361</v>
      </c>
      <c r="K17" s="114">
        <f t="shared" si="3"/>
        <v>7.187782805429862</v>
      </c>
      <c r="L17" s="114">
        <f t="shared" si="3"/>
        <v>7.766990291262142</v>
      </c>
      <c r="M17" s="114">
        <f t="shared" si="3"/>
        <v>7.434761201378629</v>
      </c>
      <c r="N17" s="114">
        <f t="shared" si="3"/>
        <v>7.598944591029026</v>
      </c>
      <c r="O17" s="114">
        <f t="shared" si="3"/>
        <v>7.385524372230429</v>
      </c>
      <c r="P17" s="114">
        <f t="shared" si="3"/>
        <v>12.454979786843076</v>
      </c>
      <c r="Q17" s="114">
        <f t="shared" si="3"/>
        <v>13.13553540640776</v>
      </c>
      <c r="R17" s="114">
        <f t="shared" si="3"/>
        <v>12.785274740624056</v>
      </c>
    </row>
    <row r="18" spans="1:18" ht="51">
      <c r="A18" s="4" t="s">
        <v>50</v>
      </c>
      <c r="B18" s="3" t="s">
        <v>26</v>
      </c>
      <c r="C18" s="89" t="s">
        <v>16</v>
      </c>
      <c r="D18" s="56"/>
      <c r="E18" s="56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2.75">
      <c r="A19" s="89"/>
      <c r="B19" s="3" t="s">
        <v>27</v>
      </c>
      <c r="C19" s="89" t="s">
        <v>25</v>
      </c>
      <c r="D19" s="56"/>
      <c r="E19" s="56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38.25">
      <c r="A20" s="89">
        <v>5</v>
      </c>
      <c r="B20" s="3" t="s">
        <v>28</v>
      </c>
      <c r="C20" s="89" t="s">
        <v>16</v>
      </c>
      <c r="D20" s="56"/>
      <c r="E20" s="56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51">
      <c r="A21" s="89">
        <v>6</v>
      </c>
      <c r="B21" s="3" t="s">
        <v>29</v>
      </c>
      <c r="C21" s="89" t="s">
        <v>16</v>
      </c>
      <c r="D21" s="56"/>
      <c r="E21" s="56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12.75">
      <c r="A22" s="89"/>
      <c r="B22" s="3" t="s">
        <v>24</v>
      </c>
      <c r="C22" s="89" t="s">
        <v>25</v>
      </c>
      <c r="D22" s="56"/>
      <c r="E22" s="56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51">
      <c r="A23" s="55">
        <v>7</v>
      </c>
      <c r="B23" s="60" t="s">
        <v>117</v>
      </c>
      <c r="C23" s="55" t="s">
        <v>16</v>
      </c>
      <c r="D23" s="98">
        <f>D24</f>
        <v>50506</v>
      </c>
      <c r="E23" s="98">
        <v>57005</v>
      </c>
      <c r="F23" s="106">
        <f>SUM(G23:R23)</f>
        <v>51400.992</v>
      </c>
      <c r="G23" s="107">
        <f>G24</f>
        <v>10290.1</v>
      </c>
      <c r="H23" s="107">
        <f aca="true" t="shared" si="4" ref="H23:R23">H24</f>
        <v>9464.1</v>
      </c>
      <c r="I23" s="107">
        <f t="shared" si="4"/>
        <v>7446.1</v>
      </c>
      <c r="J23" s="107">
        <f t="shared" si="4"/>
        <v>2709.1</v>
      </c>
      <c r="K23" s="107">
        <f t="shared" si="4"/>
        <v>164.092</v>
      </c>
      <c r="L23" s="107">
        <f t="shared" si="4"/>
        <v>152</v>
      </c>
      <c r="M23" s="107">
        <f t="shared" si="4"/>
        <v>188</v>
      </c>
      <c r="N23" s="107">
        <f t="shared" si="4"/>
        <v>175.1</v>
      </c>
      <c r="O23" s="107">
        <f t="shared" si="4"/>
        <v>188.1</v>
      </c>
      <c r="P23" s="107">
        <f t="shared" si="4"/>
        <v>2382.1</v>
      </c>
      <c r="Q23" s="107">
        <f t="shared" si="4"/>
        <v>7003.1</v>
      </c>
      <c r="R23" s="107">
        <f t="shared" si="4"/>
        <v>11239.1</v>
      </c>
    </row>
    <row r="24" spans="1:18" ht="25.5">
      <c r="A24" s="4" t="s">
        <v>51</v>
      </c>
      <c r="B24" s="3" t="s">
        <v>31</v>
      </c>
      <c r="C24" s="90" t="s">
        <v>16</v>
      </c>
      <c r="D24" s="77">
        <f>D26+D25</f>
        <v>50506</v>
      </c>
      <c r="E24" s="77">
        <v>57005</v>
      </c>
      <c r="F24" s="106">
        <f>SUM(G24:R24)</f>
        <v>51400.992</v>
      </c>
      <c r="G24" s="117">
        <f>G25+G26</f>
        <v>10290.1</v>
      </c>
      <c r="H24" s="117">
        <f aca="true" t="shared" si="5" ref="H24:R24">H25+H26</f>
        <v>9464.1</v>
      </c>
      <c r="I24" s="117">
        <f t="shared" si="5"/>
        <v>7446.1</v>
      </c>
      <c r="J24" s="117">
        <f t="shared" si="5"/>
        <v>2709.1</v>
      </c>
      <c r="K24" s="117">
        <f t="shared" si="5"/>
        <v>164.092</v>
      </c>
      <c r="L24" s="117">
        <f t="shared" si="5"/>
        <v>152</v>
      </c>
      <c r="M24" s="117">
        <f t="shared" si="5"/>
        <v>188</v>
      </c>
      <c r="N24" s="117">
        <f t="shared" si="5"/>
        <v>175.1</v>
      </c>
      <c r="O24" s="117">
        <f t="shared" si="5"/>
        <v>188.1</v>
      </c>
      <c r="P24" s="117">
        <f t="shared" si="5"/>
        <v>2382.1</v>
      </c>
      <c r="Q24" s="117">
        <f t="shared" si="5"/>
        <v>7003.1</v>
      </c>
      <c r="R24" s="117">
        <f t="shared" si="5"/>
        <v>11239.1</v>
      </c>
    </row>
    <row r="25" spans="1:18" ht="25.5">
      <c r="A25" s="4" t="s">
        <v>52</v>
      </c>
      <c r="B25" s="3" t="s">
        <v>32</v>
      </c>
      <c r="C25" s="90" t="s">
        <v>16</v>
      </c>
      <c r="D25" s="99">
        <v>0</v>
      </c>
      <c r="E25" s="99">
        <v>0</v>
      </c>
      <c r="F25" s="118">
        <f>SUM(G25:R25)</f>
        <v>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ht="51">
      <c r="A26" s="78" t="s">
        <v>53</v>
      </c>
      <c r="B26" s="3" t="s">
        <v>33</v>
      </c>
      <c r="C26" s="90" t="s">
        <v>16</v>
      </c>
      <c r="D26" s="77">
        <f>D27+D29+D31+D33</f>
        <v>50506</v>
      </c>
      <c r="E26" s="77">
        <v>57005</v>
      </c>
      <c r="F26" s="128">
        <f>SUM(G26:R26)</f>
        <v>51400.992</v>
      </c>
      <c r="G26" s="117">
        <f>G27+G31+G33</f>
        <v>10290.1</v>
      </c>
      <c r="H26" s="117">
        <f aca="true" t="shared" si="6" ref="H26:R26">H27+H31+H33</f>
        <v>9464.1</v>
      </c>
      <c r="I26" s="117">
        <f t="shared" si="6"/>
        <v>7446.1</v>
      </c>
      <c r="J26" s="117">
        <f t="shared" si="6"/>
        <v>2709.1</v>
      </c>
      <c r="K26" s="117">
        <f t="shared" si="6"/>
        <v>164.092</v>
      </c>
      <c r="L26" s="117">
        <f t="shared" si="6"/>
        <v>152</v>
      </c>
      <c r="M26" s="117">
        <f t="shared" si="6"/>
        <v>188</v>
      </c>
      <c r="N26" s="117">
        <f t="shared" si="6"/>
        <v>175.1</v>
      </c>
      <c r="O26" s="117">
        <f t="shared" si="6"/>
        <v>188.1</v>
      </c>
      <c r="P26" s="117">
        <f t="shared" si="6"/>
        <v>2382.1</v>
      </c>
      <c r="Q26" s="117">
        <f t="shared" si="6"/>
        <v>7003.1</v>
      </c>
      <c r="R26" s="117">
        <f t="shared" si="6"/>
        <v>11239.1</v>
      </c>
    </row>
    <row r="27" spans="1:18" ht="12.75">
      <c r="A27" s="5" t="s">
        <v>54</v>
      </c>
      <c r="B27" s="3" t="s">
        <v>34</v>
      </c>
      <c r="C27" s="89" t="s">
        <v>16</v>
      </c>
      <c r="D27" s="100">
        <v>39692</v>
      </c>
      <c r="E27" s="100">
        <v>42333</v>
      </c>
      <c r="F27" s="120">
        <f>SUM(G27:R27)</f>
        <v>38343</v>
      </c>
      <c r="G27" s="121">
        <f>G50+G42</f>
        <v>7798</v>
      </c>
      <c r="H27" s="121">
        <f aca="true" t="shared" si="7" ref="H27:R27">H50+H42</f>
        <v>6830</v>
      </c>
      <c r="I27" s="121">
        <f t="shared" si="7"/>
        <v>5402</v>
      </c>
      <c r="J27" s="121">
        <f t="shared" si="7"/>
        <v>1826</v>
      </c>
      <c r="K27" s="121">
        <f t="shared" si="7"/>
        <v>158</v>
      </c>
      <c r="L27" s="121">
        <f t="shared" si="7"/>
        <v>146</v>
      </c>
      <c r="M27" s="121">
        <f t="shared" si="7"/>
        <v>184</v>
      </c>
      <c r="N27" s="121">
        <f t="shared" si="7"/>
        <v>169</v>
      </c>
      <c r="O27" s="121">
        <f t="shared" si="7"/>
        <v>182</v>
      </c>
      <c r="P27" s="121">
        <f t="shared" si="7"/>
        <v>1915</v>
      </c>
      <c r="Q27" s="121">
        <f t="shared" si="7"/>
        <v>5674</v>
      </c>
      <c r="R27" s="121">
        <f t="shared" si="7"/>
        <v>8059</v>
      </c>
    </row>
    <row r="28" spans="1:18" ht="12.75">
      <c r="A28" s="89"/>
      <c r="B28" s="3" t="s">
        <v>35</v>
      </c>
      <c r="C28" s="89" t="s">
        <v>25</v>
      </c>
      <c r="D28" s="27">
        <f>D27*100/D26</f>
        <v>78.58868253276839</v>
      </c>
      <c r="E28" s="27">
        <f>E27*100/E26</f>
        <v>74.26190685027629</v>
      </c>
      <c r="F28" s="110">
        <f>F27*100/F26</f>
        <v>74.5958365939708</v>
      </c>
      <c r="G28" s="109">
        <f>G27*100/G26</f>
        <v>75.781576466701</v>
      </c>
      <c r="H28" s="109">
        <f aca="true" t="shared" si="8" ref="H28:R28">H27*100/H26</f>
        <v>72.16745385192463</v>
      </c>
      <c r="I28" s="109">
        <f t="shared" si="8"/>
        <v>72.54804528545144</v>
      </c>
      <c r="J28" s="109">
        <f t="shared" si="8"/>
        <v>67.40245838101215</v>
      </c>
      <c r="K28" s="109">
        <f t="shared" si="8"/>
        <v>96.28744850449748</v>
      </c>
      <c r="L28" s="109">
        <f t="shared" si="8"/>
        <v>96.05263157894737</v>
      </c>
      <c r="M28" s="109">
        <f t="shared" si="8"/>
        <v>97.87234042553192</v>
      </c>
      <c r="N28" s="109">
        <f t="shared" si="8"/>
        <v>96.51627641347801</v>
      </c>
      <c r="O28" s="109">
        <f t="shared" si="8"/>
        <v>96.75704412546519</v>
      </c>
      <c r="P28" s="109">
        <f t="shared" si="8"/>
        <v>80.3912514168171</v>
      </c>
      <c r="Q28" s="109">
        <f t="shared" si="8"/>
        <v>81.0212620125373</v>
      </c>
      <c r="R28" s="109">
        <f t="shared" si="8"/>
        <v>71.70502976216957</v>
      </c>
    </row>
    <row r="29" spans="1:18" ht="12.75">
      <c r="A29" s="5" t="s">
        <v>55</v>
      </c>
      <c r="B29" s="3" t="s">
        <v>36</v>
      </c>
      <c r="C29" s="89" t="s">
        <v>16</v>
      </c>
      <c r="D29" s="100">
        <v>1</v>
      </c>
      <c r="E29" s="100">
        <v>0</v>
      </c>
      <c r="F29" s="122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ht="12.75">
      <c r="A30" s="89"/>
      <c r="B30" s="3" t="s">
        <v>35</v>
      </c>
      <c r="C30" s="89" t="s">
        <v>25</v>
      </c>
      <c r="D30" s="68">
        <f>D29*100/D26</f>
        <v>0.001979962776699798</v>
      </c>
      <c r="E30" s="68">
        <f>E29*100/E26</f>
        <v>0</v>
      </c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18" ht="12.75">
      <c r="A31" s="5" t="s">
        <v>56</v>
      </c>
      <c r="B31" s="3" t="s">
        <v>37</v>
      </c>
      <c r="C31" s="89" t="s">
        <v>16</v>
      </c>
      <c r="D31" s="100">
        <v>9016</v>
      </c>
      <c r="E31" s="100">
        <v>12541</v>
      </c>
      <c r="F31" s="120">
        <f>SUM(G31:R31)</f>
        <v>11136</v>
      </c>
      <c r="G31" s="116">
        <f>G53+G45</f>
        <v>2099</v>
      </c>
      <c r="H31" s="116">
        <f aca="true" t="shared" si="9" ref="H31:R31">H53+H45</f>
        <v>2207</v>
      </c>
      <c r="I31" s="116">
        <f t="shared" si="9"/>
        <v>1721</v>
      </c>
      <c r="J31" s="116">
        <f t="shared" si="9"/>
        <v>658</v>
      </c>
      <c r="K31" s="116">
        <f t="shared" si="9"/>
        <v>6</v>
      </c>
      <c r="L31" s="116">
        <f t="shared" si="9"/>
        <v>6</v>
      </c>
      <c r="M31" s="116">
        <f t="shared" si="9"/>
        <v>4</v>
      </c>
      <c r="N31" s="116">
        <f t="shared" si="9"/>
        <v>6</v>
      </c>
      <c r="O31" s="116">
        <f t="shared" si="9"/>
        <v>6</v>
      </c>
      <c r="P31" s="116">
        <f t="shared" si="9"/>
        <v>430</v>
      </c>
      <c r="Q31" s="116">
        <f t="shared" si="9"/>
        <v>1175</v>
      </c>
      <c r="R31" s="116">
        <f t="shared" si="9"/>
        <v>2818</v>
      </c>
    </row>
    <row r="32" spans="1:18" ht="12.75">
      <c r="A32" s="89"/>
      <c r="B32" s="3" t="s">
        <v>35</v>
      </c>
      <c r="C32" s="89" t="s">
        <v>25</v>
      </c>
      <c r="D32" s="27">
        <f>D31*100/D26</f>
        <v>17.85134439472538</v>
      </c>
      <c r="E32" s="27">
        <f>E31*100/E26</f>
        <v>21.99982457679151</v>
      </c>
      <c r="F32" s="125">
        <f>F31*100/F26</f>
        <v>21.664951524670965</v>
      </c>
      <c r="G32" s="109">
        <f>G31*100/G26</f>
        <v>20.39824685863111</v>
      </c>
      <c r="H32" s="109">
        <f aca="true" t="shared" si="10" ref="H32:R32">H31*100/H26</f>
        <v>23.319702877188533</v>
      </c>
      <c r="I32" s="109">
        <f t="shared" si="10"/>
        <v>23.112770443587916</v>
      </c>
      <c r="J32" s="109">
        <f t="shared" si="10"/>
        <v>24.288509098962756</v>
      </c>
      <c r="K32" s="109">
        <f t="shared" si="10"/>
        <v>3.6564853862467395</v>
      </c>
      <c r="L32" s="109">
        <f t="shared" si="10"/>
        <v>3.9473684210526314</v>
      </c>
      <c r="M32" s="109">
        <f t="shared" si="10"/>
        <v>2.127659574468085</v>
      </c>
      <c r="N32" s="109">
        <f t="shared" si="10"/>
        <v>3.426613363792119</v>
      </c>
      <c r="O32" s="109">
        <f t="shared" si="10"/>
        <v>3.189792663476874</v>
      </c>
      <c r="P32" s="109">
        <f t="shared" si="10"/>
        <v>18.051299273750054</v>
      </c>
      <c r="Q32" s="109">
        <f t="shared" si="10"/>
        <v>16.778283902843025</v>
      </c>
      <c r="R32" s="109">
        <f t="shared" si="10"/>
        <v>25.073182016353623</v>
      </c>
    </row>
    <row r="33" spans="1:18" ht="12.75">
      <c r="A33" s="5" t="s">
        <v>57</v>
      </c>
      <c r="B33" s="3" t="s">
        <v>38</v>
      </c>
      <c r="C33" s="89" t="s">
        <v>16</v>
      </c>
      <c r="D33" s="100">
        <v>1797</v>
      </c>
      <c r="E33" s="100">
        <v>2131</v>
      </c>
      <c r="F33" s="120">
        <f>SUM(G33:R33)</f>
        <v>1921.9919999999997</v>
      </c>
      <c r="G33" s="116">
        <f>G55+G47</f>
        <v>393.1</v>
      </c>
      <c r="H33" s="116">
        <f aca="true" t="shared" si="11" ref="H33:R33">H55+H47</f>
        <v>427.1</v>
      </c>
      <c r="I33" s="116">
        <f t="shared" si="11"/>
        <v>323.1</v>
      </c>
      <c r="J33" s="116">
        <f t="shared" si="11"/>
        <v>225.1</v>
      </c>
      <c r="K33" s="116">
        <f t="shared" si="11"/>
        <v>0.092</v>
      </c>
      <c r="L33" s="116">
        <f t="shared" si="11"/>
        <v>0</v>
      </c>
      <c r="M33" s="116">
        <f t="shared" si="11"/>
        <v>0</v>
      </c>
      <c r="N33" s="116">
        <f t="shared" si="11"/>
        <v>0.1</v>
      </c>
      <c r="O33" s="116">
        <f t="shared" si="11"/>
        <v>0.1</v>
      </c>
      <c r="P33" s="116">
        <f t="shared" si="11"/>
        <v>37.1</v>
      </c>
      <c r="Q33" s="116">
        <f t="shared" si="11"/>
        <v>154.1</v>
      </c>
      <c r="R33" s="116">
        <f t="shared" si="11"/>
        <v>362.1</v>
      </c>
    </row>
    <row r="34" spans="1:18" ht="12.75">
      <c r="A34" s="89"/>
      <c r="B34" s="3" t="s">
        <v>35</v>
      </c>
      <c r="C34" s="89" t="s">
        <v>25</v>
      </c>
      <c r="D34" s="27">
        <f>D33*100/D26</f>
        <v>3.557993109729537</v>
      </c>
      <c r="E34" s="27">
        <f>E33*100/E26</f>
        <v>3.7382685729321987</v>
      </c>
      <c r="F34" s="125">
        <f>F33*100/F26</f>
        <v>3.739211881358243</v>
      </c>
      <c r="G34" s="109">
        <f>G33*100/G26</f>
        <v>3.8201766746678847</v>
      </c>
      <c r="H34" s="109">
        <f aca="true" t="shared" si="12" ref="H34:R34">H33*100/H26</f>
        <v>4.512843270886825</v>
      </c>
      <c r="I34" s="109">
        <f t="shared" si="12"/>
        <v>4.339184270960637</v>
      </c>
      <c r="J34" s="109">
        <f t="shared" si="12"/>
        <v>8.3090325200251</v>
      </c>
      <c r="K34" s="109">
        <f t="shared" si="12"/>
        <v>0.056066109255783335</v>
      </c>
      <c r="L34" s="109">
        <f t="shared" si="12"/>
        <v>0</v>
      </c>
      <c r="M34" s="109">
        <f t="shared" si="12"/>
        <v>0</v>
      </c>
      <c r="N34" s="109">
        <f t="shared" si="12"/>
        <v>0.05711022272986865</v>
      </c>
      <c r="O34" s="109">
        <f t="shared" si="12"/>
        <v>0.0531632110579479</v>
      </c>
      <c r="P34" s="109">
        <f t="shared" si="12"/>
        <v>1.5574493094328534</v>
      </c>
      <c r="Q34" s="109">
        <f t="shared" si="12"/>
        <v>2.2004540846196683</v>
      </c>
      <c r="R34" s="109">
        <f t="shared" si="12"/>
        <v>3.2217882214768085</v>
      </c>
    </row>
    <row r="35" spans="1:18" ht="51">
      <c r="A35" s="89">
        <v>8</v>
      </c>
      <c r="B35" s="3" t="s">
        <v>39</v>
      </c>
      <c r="C35" s="90" t="s">
        <v>40</v>
      </c>
      <c r="D35" s="75">
        <f>SUM(D36:D39)</f>
        <v>34.477000000000004</v>
      </c>
      <c r="E35" s="75">
        <f>SUM(E36:E39)</f>
        <v>33.781</v>
      </c>
      <c r="F35" s="126">
        <f>SUM(F36:F39)</f>
        <v>33.781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2.75">
      <c r="A36" s="4" t="s">
        <v>58</v>
      </c>
      <c r="B36" s="3" t="s">
        <v>34</v>
      </c>
      <c r="C36" s="89" t="s">
        <v>40</v>
      </c>
      <c r="D36" s="56">
        <v>24.597</v>
      </c>
      <c r="E36" s="56">
        <v>23.913</v>
      </c>
      <c r="F36" s="127">
        <v>23.913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12.75">
      <c r="A37" s="4" t="s">
        <v>59</v>
      </c>
      <c r="B37" s="3" t="s">
        <v>36</v>
      </c>
      <c r="C37" s="89" t="s">
        <v>40</v>
      </c>
      <c r="D37" s="56">
        <v>0.002</v>
      </c>
      <c r="E37" s="56">
        <v>0</v>
      </c>
      <c r="F37" s="127">
        <v>0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ht="12.75">
      <c r="A38" s="4" t="s">
        <v>60</v>
      </c>
      <c r="B38" s="3" t="s">
        <v>37</v>
      </c>
      <c r="C38" s="89" t="s">
        <v>40</v>
      </c>
      <c r="D38" s="56">
        <v>8.135</v>
      </c>
      <c r="E38" s="56">
        <v>8.164</v>
      </c>
      <c r="F38" s="127">
        <v>8.164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ht="12.75">
      <c r="A39" s="4" t="s">
        <v>61</v>
      </c>
      <c r="B39" s="3" t="s">
        <v>38</v>
      </c>
      <c r="C39" s="89" t="s">
        <v>40</v>
      </c>
      <c r="D39" s="56">
        <v>1.743</v>
      </c>
      <c r="E39" s="56">
        <v>1.704</v>
      </c>
      <c r="F39" s="127">
        <v>1.704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ht="69" customHeight="1">
      <c r="A40" s="55" t="s">
        <v>41</v>
      </c>
      <c r="B40" s="61" t="s">
        <v>118</v>
      </c>
      <c r="C40" s="55" t="s">
        <v>16</v>
      </c>
      <c r="D40" s="69">
        <f>D41+D49</f>
        <v>50506</v>
      </c>
      <c r="E40" s="69">
        <f>E41+E49</f>
        <v>57004.6</v>
      </c>
      <c r="F40" s="128">
        <f aca="true" t="shared" si="13" ref="F40:F54">SUM(G40:R40)</f>
        <v>51400.992</v>
      </c>
      <c r="G40" s="129">
        <f>G41+G49</f>
        <v>10290.1</v>
      </c>
      <c r="H40" s="129">
        <f aca="true" t="shared" si="14" ref="H40:R40">H41+H49</f>
        <v>9464.1</v>
      </c>
      <c r="I40" s="129">
        <f t="shared" si="14"/>
        <v>7446.1</v>
      </c>
      <c r="J40" s="129">
        <f t="shared" si="14"/>
        <v>2709.1</v>
      </c>
      <c r="K40" s="129">
        <f t="shared" si="14"/>
        <v>164.092</v>
      </c>
      <c r="L40" s="129">
        <f t="shared" si="14"/>
        <v>152</v>
      </c>
      <c r="M40" s="129">
        <f t="shared" si="14"/>
        <v>188</v>
      </c>
      <c r="N40" s="129">
        <f t="shared" si="14"/>
        <v>175.1</v>
      </c>
      <c r="O40" s="129">
        <f t="shared" si="14"/>
        <v>188.1</v>
      </c>
      <c r="P40" s="129">
        <f t="shared" si="14"/>
        <v>2382.1</v>
      </c>
      <c r="Q40" s="129">
        <f t="shared" si="14"/>
        <v>7003.1</v>
      </c>
      <c r="R40" s="129">
        <f t="shared" si="14"/>
        <v>11239.1</v>
      </c>
    </row>
    <row r="41" spans="1:18" ht="25.5">
      <c r="A41" s="62" t="s">
        <v>62</v>
      </c>
      <c r="B41" s="54" t="s">
        <v>42</v>
      </c>
      <c r="C41" s="59" t="s">
        <v>16</v>
      </c>
      <c r="D41" s="70">
        <f>D42+D45+D47+D44</f>
        <v>47344</v>
      </c>
      <c r="E41" s="70">
        <f>E42+E45+E47+E44</f>
        <v>54615.299999999996</v>
      </c>
      <c r="F41" s="120">
        <f t="shared" si="13"/>
        <v>48694</v>
      </c>
      <c r="G41" s="130">
        <f>G42+G45+G47</f>
        <v>10009</v>
      </c>
      <c r="H41" s="130">
        <f aca="true" t="shared" si="15" ref="H41:R41">H42+H45+H47</f>
        <v>9211</v>
      </c>
      <c r="I41" s="130">
        <f t="shared" si="15"/>
        <v>7165</v>
      </c>
      <c r="J41" s="130">
        <f t="shared" si="15"/>
        <v>2479</v>
      </c>
      <c r="K41" s="130">
        <f t="shared" si="15"/>
        <v>0</v>
      </c>
      <c r="L41" s="130">
        <f t="shared" si="15"/>
        <v>0</v>
      </c>
      <c r="M41" s="130">
        <f t="shared" si="15"/>
        <v>0</v>
      </c>
      <c r="N41" s="130">
        <f t="shared" si="15"/>
        <v>0</v>
      </c>
      <c r="O41" s="130">
        <f t="shared" si="15"/>
        <v>0</v>
      </c>
      <c r="P41" s="130">
        <f t="shared" si="15"/>
        <v>2141</v>
      </c>
      <c r="Q41" s="130">
        <f t="shared" si="15"/>
        <v>6731</v>
      </c>
      <c r="R41" s="130">
        <f t="shared" si="15"/>
        <v>10958</v>
      </c>
    </row>
    <row r="42" spans="1:18" ht="12.75">
      <c r="A42" s="5" t="s">
        <v>63</v>
      </c>
      <c r="B42" s="3" t="s">
        <v>34</v>
      </c>
      <c r="C42" s="89" t="s">
        <v>16</v>
      </c>
      <c r="D42" s="71">
        <v>36624</v>
      </c>
      <c r="E42" s="71">
        <v>39999.2</v>
      </c>
      <c r="F42" s="120">
        <f t="shared" si="13"/>
        <v>35718</v>
      </c>
      <c r="G42" s="121">
        <v>7525</v>
      </c>
      <c r="H42" s="121">
        <v>6584</v>
      </c>
      <c r="I42" s="121">
        <v>5129</v>
      </c>
      <c r="J42" s="121">
        <v>1603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1681</v>
      </c>
      <c r="Q42" s="121">
        <v>5410</v>
      </c>
      <c r="R42" s="121">
        <v>7786</v>
      </c>
    </row>
    <row r="43" spans="1:18" s="9" customFormat="1" ht="25.5">
      <c r="A43" s="10" t="s">
        <v>73</v>
      </c>
      <c r="B43" s="11" t="s">
        <v>72</v>
      </c>
      <c r="C43" s="12" t="s">
        <v>16</v>
      </c>
      <c r="D43" s="13"/>
      <c r="E43" s="13"/>
      <c r="F43" s="120">
        <f t="shared" si="13"/>
        <v>0</v>
      </c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</row>
    <row r="44" spans="1:18" ht="12.75">
      <c r="A44" s="5" t="s">
        <v>64</v>
      </c>
      <c r="B44" s="3" t="s">
        <v>36</v>
      </c>
      <c r="C44" s="89" t="s">
        <v>16</v>
      </c>
      <c r="D44" s="56">
        <v>1</v>
      </c>
      <c r="E44" s="56">
        <v>0</v>
      </c>
      <c r="F44" s="120">
        <f t="shared" si="13"/>
        <v>0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1:18" ht="12.75">
      <c r="A45" s="5" t="s">
        <v>65</v>
      </c>
      <c r="B45" s="3" t="s">
        <v>37</v>
      </c>
      <c r="C45" s="89" t="s">
        <v>16</v>
      </c>
      <c r="D45" s="97">
        <v>8925</v>
      </c>
      <c r="E45" s="97">
        <v>12487.6</v>
      </c>
      <c r="F45" s="120">
        <f t="shared" si="13"/>
        <v>11055</v>
      </c>
      <c r="G45" s="116">
        <v>2091</v>
      </c>
      <c r="H45" s="116">
        <v>2200</v>
      </c>
      <c r="I45" s="116">
        <v>1713</v>
      </c>
      <c r="J45" s="116">
        <v>651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423</v>
      </c>
      <c r="Q45" s="116">
        <v>1167</v>
      </c>
      <c r="R45" s="116">
        <v>2810</v>
      </c>
    </row>
    <row r="46" spans="1:18" s="9" customFormat="1" ht="25.5">
      <c r="A46" s="10" t="s">
        <v>74</v>
      </c>
      <c r="B46" s="11" t="s">
        <v>72</v>
      </c>
      <c r="C46" s="12" t="s">
        <v>16</v>
      </c>
      <c r="D46" s="13"/>
      <c r="E46" s="13"/>
      <c r="F46" s="120">
        <f t="shared" si="13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12.75">
      <c r="A47" s="5" t="s">
        <v>66</v>
      </c>
      <c r="B47" s="3" t="s">
        <v>38</v>
      </c>
      <c r="C47" s="89" t="s">
        <v>16</v>
      </c>
      <c r="D47" s="97">
        <v>1794</v>
      </c>
      <c r="E47" s="97">
        <v>2128.5</v>
      </c>
      <c r="F47" s="120">
        <f t="shared" si="13"/>
        <v>1921</v>
      </c>
      <c r="G47" s="116">
        <v>393</v>
      </c>
      <c r="H47" s="116">
        <v>427</v>
      </c>
      <c r="I47" s="116">
        <v>323</v>
      </c>
      <c r="J47" s="116">
        <v>225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37</v>
      </c>
      <c r="Q47" s="116">
        <v>154</v>
      </c>
      <c r="R47" s="116">
        <v>362</v>
      </c>
    </row>
    <row r="48" spans="1:18" s="9" customFormat="1" ht="25.5">
      <c r="A48" s="10" t="s">
        <v>75</v>
      </c>
      <c r="B48" s="11" t="s">
        <v>72</v>
      </c>
      <c r="C48" s="12" t="s">
        <v>16</v>
      </c>
      <c r="D48" s="13"/>
      <c r="E48" s="13"/>
      <c r="F48" s="120">
        <f t="shared" si="13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18" s="142" customFormat="1" ht="25.5">
      <c r="A49" s="137" t="s">
        <v>67</v>
      </c>
      <c r="B49" s="138" t="s">
        <v>43</v>
      </c>
      <c r="C49" s="139" t="s">
        <v>16</v>
      </c>
      <c r="D49" s="140">
        <f>D50+D53+D55</f>
        <v>3162</v>
      </c>
      <c r="E49" s="140">
        <f>E50+E53+E55</f>
        <v>2389.2999999999997</v>
      </c>
      <c r="F49" s="120">
        <f t="shared" si="13"/>
        <v>2706.9919999999997</v>
      </c>
      <c r="G49" s="141">
        <f>G50+G53+G55</f>
        <v>281.1</v>
      </c>
      <c r="H49" s="141">
        <f aca="true" t="shared" si="16" ref="H49:R49">H50+H53+H55</f>
        <v>253.1</v>
      </c>
      <c r="I49" s="141">
        <f t="shared" si="16"/>
        <v>281.1</v>
      </c>
      <c r="J49" s="141">
        <f t="shared" si="16"/>
        <v>230.1</v>
      </c>
      <c r="K49" s="141">
        <f t="shared" si="16"/>
        <v>164.092</v>
      </c>
      <c r="L49" s="141">
        <f t="shared" si="16"/>
        <v>152</v>
      </c>
      <c r="M49" s="141">
        <f t="shared" si="16"/>
        <v>188</v>
      </c>
      <c r="N49" s="141">
        <f t="shared" si="16"/>
        <v>175.1</v>
      </c>
      <c r="O49" s="141">
        <f t="shared" si="16"/>
        <v>188.1</v>
      </c>
      <c r="P49" s="141">
        <f t="shared" si="16"/>
        <v>241.1</v>
      </c>
      <c r="Q49" s="141">
        <f t="shared" si="16"/>
        <v>272.1</v>
      </c>
      <c r="R49" s="141">
        <f t="shared" si="16"/>
        <v>281.1</v>
      </c>
    </row>
    <row r="50" spans="1:18" ht="12.75">
      <c r="A50" s="5" t="s">
        <v>68</v>
      </c>
      <c r="B50" s="3" t="s">
        <v>34</v>
      </c>
      <c r="C50" s="89" t="s">
        <v>16</v>
      </c>
      <c r="D50" s="71">
        <v>3068</v>
      </c>
      <c r="E50" s="71">
        <v>2334.2</v>
      </c>
      <c r="F50" s="120">
        <f t="shared" si="13"/>
        <v>2625</v>
      </c>
      <c r="G50" s="121">
        <v>273</v>
      </c>
      <c r="H50" s="121">
        <v>246</v>
      </c>
      <c r="I50" s="121">
        <v>273</v>
      </c>
      <c r="J50" s="121">
        <v>223</v>
      </c>
      <c r="K50" s="121">
        <v>158</v>
      </c>
      <c r="L50" s="121">
        <v>146</v>
      </c>
      <c r="M50" s="121">
        <v>184</v>
      </c>
      <c r="N50" s="121">
        <v>169</v>
      </c>
      <c r="O50" s="121">
        <v>182</v>
      </c>
      <c r="P50" s="121">
        <v>234</v>
      </c>
      <c r="Q50" s="121">
        <v>264</v>
      </c>
      <c r="R50" s="121">
        <v>273</v>
      </c>
    </row>
    <row r="51" spans="1:18" s="9" customFormat="1" ht="25.5">
      <c r="A51" s="10" t="s">
        <v>76</v>
      </c>
      <c r="B51" s="11" t="s">
        <v>72</v>
      </c>
      <c r="C51" s="12" t="s">
        <v>16</v>
      </c>
      <c r="D51" s="134">
        <v>173</v>
      </c>
      <c r="E51" s="134">
        <v>111</v>
      </c>
      <c r="F51" s="120">
        <f t="shared" si="13"/>
        <v>300</v>
      </c>
      <c r="G51" s="132">
        <v>30</v>
      </c>
      <c r="H51" s="132">
        <v>27</v>
      </c>
      <c r="I51" s="132">
        <v>30</v>
      </c>
      <c r="J51" s="132">
        <v>26</v>
      </c>
      <c r="K51" s="132">
        <v>23</v>
      </c>
      <c r="L51" s="132">
        <v>13</v>
      </c>
      <c r="M51" s="132">
        <v>20</v>
      </c>
      <c r="N51" s="132">
        <v>23</v>
      </c>
      <c r="O51" s="132">
        <v>22</v>
      </c>
      <c r="P51" s="132">
        <v>27</v>
      </c>
      <c r="Q51" s="132">
        <v>29</v>
      </c>
      <c r="R51" s="132">
        <v>30</v>
      </c>
    </row>
    <row r="52" spans="1:18" ht="12.75">
      <c r="A52" s="5" t="s">
        <v>69</v>
      </c>
      <c r="B52" s="3" t="s">
        <v>36</v>
      </c>
      <c r="C52" s="89" t="s">
        <v>16</v>
      </c>
      <c r="D52" s="56">
        <v>0</v>
      </c>
      <c r="E52" s="56">
        <v>0</v>
      </c>
      <c r="F52" s="120">
        <f t="shared" si="13"/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</row>
    <row r="53" spans="1:18" ht="12.75">
      <c r="A53" s="5" t="s">
        <v>70</v>
      </c>
      <c r="B53" s="3" t="s">
        <v>37</v>
      </c>
      <c r="C53" s="89" t="s">
        <v>16</v>
      </c>
      <c r="D53" s="104">
        <v>91</v>
      </c>
      <c r="E53" s="104">
        <v>53.1</v>
      </c>
      <c r="F53" s="120">
        <f t="shared" si="13"/>
        <v>81</v>
      </c>
      <c r="G53" s="116">
        <v>8</v>
      </c>
      <c r="H53" s="116">
        <v>7</v>
      </c>
      <c r="I53" s="116">
        <v>8</v>
      </c>
      <c r="J53" s="116">
        <v>7</v>
      </c>
      <c r="K53" s="116">
        <v>6</v>
      </c>
      <c r="L53" s="116">
        <v>6</v>
      </c>
      <c r="M53" s="116">
        <v>4</v>
      </c>
      <c r="N53" s="116">
        <v>6</v>
      </c>
      <c r="O53" s="116">
        <v>6</v>
      </c>
      <c r="P53" s="116">
        <v>7</v>
      </c>
      <c r="Q53" s="116">
        <v>8</v>
      </c>
      <c r="R53" s="116">
        <v>8</v>
      </c>
    </row>
    <row r="54" spans="1:18" s="9" customFormat="1" ht="25.5">
      <c r="A54" s="10" t="s">
        <v>77</v>
      </c>
      <c r="B54" s="11" t="s">
        <v>72</v>
      </c>
      <c r="C54" s="12" t="s">
        <v>16</v>
      </c>
      <c r="D54" s="13">
        <v>0</v>
      </c>
      <c r="E54" s="13">
        <v>0</v>
      </c>
      <c r="F54" s="120">
        <f t="shared" si="13"/>
        <v>0</v>
      </c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1:18" ht="12.75">
      <c r="A55" s="5" t="s">
        <v>71</v>
      </c>
      <c r="B55" s="3" t="s">
        <v>38</v>
      </c>
      <c r="C55" s="89" t="s">
        <v>16</v>
      </c>
      <c r="D55" s="104">
        <v>3</v>
      </c>
      <c r="E55" s="104">
        <v>2</v>
      </c>
      <c r="F55" s="110">
        <f>SUM(G55:R55)</f>
        <v>0.9919999999999999</v>
      </c>
      <c r="G55" s="116">
        <v>0.1</v>
      </c>
      <c r="H55" s="116">
        <v>0.1</v>
      </c>
      <c r="I55" s="116">
        <v>0.1</v>
      </c>
      <c r="J55" s="116">
        <v>0.1</v>
      </c>
      <c r="K55" s="116">
        <v>0.092</v>
      </c>
      <c r="L55" s="116">
        <v>0</v>
      </c>
      <c r="M55" s="116">
        <v>0</v>
      </c>
      <c r="N55" s="116">
        <v>0.1</v>
      </c>
      <c r="O55" s="116">
        <v>0.1</v>
      </c>
      <c r="P55" s="116">
        <v>0.1</v>
      </c>
      <c r="Q55" s="116">
        <v>0.1</v>
      </c>
      <c r="R55" s="116">
        <v>0.1</v>
      </c>
    </row>
    <row r="56" spans="1:18" s="9" customFormat="1" ht="25.5">
      <c r="A56" s="10" t="s">
        <v>78</v>
      </c>
      <c r="B56" s="11" t="s">
        <v>72</v>
      </c>
      <c r="C56" s="12" t="s">
        <v>16</v>
      </c>
      <c r="D56" s="135">
        <v>0</v>
      </c>
      <c r="E56" s="135">
        <v>0</v>
      </c>
      <c r="F56" s="118">
        <f>SUM(G56:R56)</f>
        <v>0.49999999999999994</v>
      </c>
      <c r="G56" s="136">
        <v>0.05</v>
      </c>
      <c r="H56" s="136">
        <v>0.05</v>
      </c>
      <c r="I56" s="136">
        <v>0.05</v>
      </c>
      <c r="J56" s="136">
        <v>0.05</v>
      </c>
      <c r="K56" s="136">
        <v>0.05</v>
      </c>
      <c r="L56" s="136">
        <v>0</v>
      </c>
      <c r="M56" s="136">
        <v>0</v>
      </c>
      <c r="N56" s="136">
        <v>0.05</v>
      </c>
      <c r="O56" s="136">
        <v>0.05</v>
      </c>
      <c r="P56" s="136">
        <v>0.05</v>
      </c>
      <c r="Q56" s="136">
        <v>0.05</v>
      </c>
      <c r="R56" s="136">
        <v>0.05</v>
      </c>
    </row>
    <row r="57" spans="1:18" s="9" customFormat="1" ht="16.5" customHeight="1">
      <c r="A57" s="144" t="s">
        <v>80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1:18" s="9" customFormat="1" ht="12.75" hidden="1">
      <c r="A58" s="10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8"/>
      <c r="O58" s="8"/>
      <c r="P58" s="8"/>
      <c r="Q58" s="8"/>
      <c r="R58" s="8"/>
    </row>
    <row r="59" spans="1:18" s="9" customFormat="1" ht="12.75" hidden="1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8"/>
      <c r="O59" s="8"/>
      <c r="P59" s="8"/>
      <c r="Q59" s="8"/>
      <c r="R59" s="8"/>
    </row>
    <row r="60" spans="1:18" s="9" customFormat="1" ht="12.75" hidden="1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8"/>
      <c r="O60" s="8"/>
      <c r="P60" s="8"/>
      <c r="Q60" s="8"/>
      <c r="R60" s="8"/>
    </row>
    <row r="61" spans="1:18" s="9" customFormat="1" ht="12.75" hidden="1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8"/>
      <c r="O61" s="8"/>
      <c r="P61" s="8"/>
      <c r="Q61" s="8"/>
      <c r="R61" s="8"/>
    </row>
    <row r="62" spans="1:18" s="9" customFormat="1" ht="12.75" hidden="1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8"/>
      <c r="O62" s="8"/>
      <c r="P62" s="8"/>
      <c r="Q62" s="8"/>
      <c r="R62" s="8"/>
    </row>
    <row r="63" spans="1:18" s="9" customFormat="1" ht="12.75" hidden="1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8"/>
      <c r="O63" s="8"/>
      <c r="P63" s="8"/>
      <c r="Q63" s="8"/>
      <c r="R63" s="8"/>
    </row>
    <row r="64" spans="1:18" s="9" customFormat="1" ht="12.75" hidden="1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8"/>
      <c r="O64" s="8"/>
      <c r="P64" s="8"/>
      <c r="Q64" s="8"/>
      <c r="R64" s="8"/>
    </row>
    <row r="65" spans="1:18" s="9" customFormat="1" ht="12.75" hidden="1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8"/>
      <c r="O65" s="8"/>
      <c r="P65" s="8"/>
      <c r="Q65" s="8"/>
      <c r="R65" s="8"/>
    </row>
    <row r="66" spans="1:18" s="9" customFormat="1" ht="12.75" hidden="1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8"/>
      <c r="O66" s="8"/>
      <c r="P66" s="8"/>
      <c r="Q66" s="8"/>
      <c r="R66" s="8"/>
    </row>
    <row r="67" spans="1:18" s="9" customFormat="1" ht="12.75" hidden="1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8"/>
      <c r="O67" s="8"/>
      <c r="P67" s="8"/>
      <c r="Q67" s="8"/>
      <c r="R67" s="8"/>
    </row>
    <row r="68" spans="1:18" s="9" customFormat="1" ht="12.75" hidden="1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8"/>
      <c r="O68" s="8"/>
      <c r="P68" s="8"/>
      <c r="Q68" s="8"/>
      <c r="R68" s="8"/>
    </row>
    <row r="69" spans="1:18" s="9" customFormat="1" ht="12.75" hidden="1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8"/>
      <c r="O69" s="8"/>
      <c r="P69" s="8"/>
      <c r="Q69" s="8"/>
      <c r="R69" s="8"/>
    </row>
    <row r="70" spans="1:18" s="9" customFormat="1" ht="12.75" hidden="1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8"/>
      <c r="O70" s="8"/>
      <c r="P70" s="8"/>
      <c r="Q70" s="8"/>
      <c r="R70" s="8"/>
    </row>
    <row r="71" spans="1:18" s="9" customFormat="1" ht="12.75" hidden="1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8"/>
      <c r="O71" s="8"/>
      <c r="P71" s="8"/>
      <c r="Q71" s="8"/>
      <c r="R71" s="8"/>
    </row>
    <row r="72" spans="1:18" s="9" customFormat="1" ht="12.75" hidden="1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8"/>
      <c r="O72" s="8"/>
      <c r="P72" s="8"/>
      <c r="Q72" s="8"/>
      <c r="R72" s="8"/>
    </row>
    <row r="73" spans="1:18" s="9" customFormat="1" ht="12.75" hidden="1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8"/>
      <c r="O73" s="8"/>
      <c r="P73" s="8"/>
      <c r="Q73" s="8"/>
      <c r="R73" s="8"/>
    </row>
    <row r="74" spans="1:18" s="9" customFormat="1" ht="12.75" hidden="1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8"/>
      <c r="O74" s="8"/>
      <c r="P74" s="8"/>
      <c r="Q74" s="8"/>
      <c r="R74" s="8"/>
    </row>
    <row r="75" spans="1:18" ht="38.25">
      <c r="A75" s="49">
        <v>1</v>
      </c>
      <c r="B75" s="50" t="s">
        <v>113</v>
      </c>
      <c r="C75" s="49" t="s">
        <v>16</v>
      </c>
      <c r="D75" s="15">
        <f>SUM(D76:D103)</f>
        <v>2755.9000000000005</v>
      </c>
      <c r="E75" s="15">
        <f>SUM(E76:E103)</f>
        <v>4764.800000000001</v>
      </c>
      <c r="F75" s="83">
        <f>SUM(G75:R75)</f>
        <v>4664.3</v>
      </c>
      <c r="G75" s="15">
        <f aca="true" t="shared" si="17" ref="G75:R75">SUM(G76:G103)</f>
        <v>980.9999999999998</v>
      </c>
      <c r="H75" s="15">
        <f t="shared" si="17"/>
        <v>854.7000000000002</v>
      </c>
      <c r="I75" s="15">
        <f t="shared" si="17"/>
        <v>741.8</v>
      </c>
      <c r="J75" s="15">
        <f t="shared" si="17"/>
        <v>207.40000000000003</v>
      </c>
      <c r="K75" s="15">
        <f t="shared" si="17"/>
        <v>8.7</v>
      </c>
      <c r="L75" s="15">
        <f t="shared" si="17"/>
        <v>4.699999999999999</v>
      </c>
      <c r="M75" s="15">
        <f t="shared" si="17"/>
        <v>8.299999999999999</v>
      </c>
      <c r="N75" s="15">
        <f t="shared" si="17"/>
        <v>8.7</v>
      </c>
      <c r="O75" s="15">
        <f t="shared" si="17"/>
        <v>8.299999999999999</v>
      </c>
      <c r="P75" s="15">
        <f t="shared" si="17"/>
        <v>280.1</v>
      </c>
      <c r="Q75" s="15">
        <f t="shared" si="17"/>
        <v>646.8</v>
      </c>
      <c r="R75" s="15">
        <f t="shared" si="17"/>
        <v>913.8000000000002</v>
      </c>
    </row>
    <row r="76" spans="1:18" ht="12.75">
      <c r="A76" s="16" t="s">
        <v>81</v>
      </c>
      <c r="B76" s="17" t="s">
        <v>82</v>
      </c>
      <c r="C76" s="91" t="s">
        <v>16</v>
      </c>
      <c r="D76" s="18">
        <v>388.2</v>
      </c>
      <c r="E76" s="18">
        <v>434.1</v>
      </c>
      <c r="F76" s="83">
        <f>SUM(G76:R76)</f>
        <v>371.4</v>
      </c>
      <c r="G76" s="97">
        <v>80</v>
      </c>
      <c r="H76" s="97">
        <v>67.8</v>
      </c>
      <c r="I76" s="97">
        <v>48.5</v>
      </c>
      <c r="J76" s="97">
        <v>18.6</v>
      </c>
      <c r="K76" s="97">
        <v>2.1</v>
      </c>
      <c r="L76" s="97">
        <v>1</v>
      </c>
      <c r="M76" s="97">
        <v>2.1</v>
      </c>
      <c r="N76" s="97">
        <v>2.1</v>
      </c>
      <c r="O76" s="97">
        <v>2</v>
      </c>
      <c r="P76" s="97">
        <v>10.9</v>
      </c>
      <c r="Q76" s="97">
        <v>52.6</v>
      </c>
      <c r="R76" s="97">
        <v>83.7</v>
      </c>
    </row>
    <row r="77" spans="1:18" ht="12.75">
      <c r="A77" s="16" t="s">
        <v>83</v>
      </c>
      <c r="B77" s="18" t="s">
        <v>84</v>
      </c>
      <c r="C77" s="91" t="s">
        <v>16</v>
      </c>
      <c r="D77" s="18">
        <v>86.6</v>
      </c>
      <c r="E77" s="18">
        <v>104.6</v>
      </c>
      <c r="F77" s="83">
        <f aca="true" t="shared" si="18" ref="F77:F103">SUM(G77:R77)</f>
        <v>86.8</v>
      </c>
      <c r="G77" s="97">
        <v>20.9</v>
      </c>
      <c r="H77" s="97">
        <v>19.3</v>
      </c>
      <c r="I77" s="97">
        <v>15.5</v>
      </c>
      <c r="J77" s="97">
        <v>2.4</v>
      </c>
      <c r="K77" s="97"/>
      <c r="L77" s="97"/>
      <c r="M77" s="97"/>
      <c r="N77" s="97"/>
      <c r="O77" s="97"/>
      <c r="P77" s="97">
        <v>3.9</v>
      </c>
      <c r="Q77" s="97">
        <v>3.8</v>
      </c>
      <c r="R77" s="97">
        <v>21</v>
      </c>
    </row>
    <row r="78" spans="1:18" ht="12.75">
      <c r="A78" s="16" t="s">
        <v>85</v>
      </c>
      <c r="B78" s="18" t="s">
        <v>86</v>
      </c>
      <c r="C78" s="91" t="s">
        <v>16</v>
      </c>
      <c r="D78" s="73">
        <v>253.2</v>
      </c>
      <c r="E78" s="73">
        <v>277</v>
      </c>
      <c r="F78" s="83">
        <f t="shared" si="18"/>
        <v>301.59999999999997</v>
      </c>
      <c r="G78" s="27">
        <v>63.1</v>
      </c>
      <c r="H78" s="27">
        <v>54.6</v>
      </c>
      <c r="I78" s="27">
        <v>47.8</v>
      </c>
      <c r="J78" s="27">
        <v>13.1</v>
      </c>
      <c r="K78" s="27"/>
      <c r="L78" s="27"/>
      <c r="M78" s="27"/>
      <c r="N78" s="27"/>
      <c r="O78" s="27"/>
      <c r="P78" s="27">
        <v>22.6</v>
      </c>
      <c r="Q78" s="27">
        <v>43.5</v>
      </c>
      <c r="R78" s="27">
        <v>56.9</v>
      </c>
    </row>
    <row r="79" spans="1:18" ht="12.75">
      <c r="A79" s="16" t="s">
        <v>87</v>
      </c>
      <c r="B79" s="18" t="s">
        <v>88</v>
      </c>
      <c r="C79" s="91" t="s">
        <v>16</v>
      </c>
      <c r="D79" s="18">
        <v>40</v>
      </c>
      <c r="E79" s="18">
        <v>46.7</v>
      </c>
      <c r="F79" s="83">
        <f t="shared" si="18"/>
        <v>40.2</v>
      </c>
      <c r="G79" s="97">
        <v>8.2</v>
      </c>
      <c r="H79" s="97">
        <v>7.2</v>
      </c>
      <c r="I79" s="97">
        <v>6.8</v>
      </c>
      <c r="J79" s="97">
        <v>1.8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1</v>
      </c>
      <c r="Q79" s="97">
        <v>6.9</v>
      </c>
      <c r="R79" s="97">
        <v>8.3</v>
      </c>
    </row>
    <row r="80" spans="1:18" ht="12.75">
      <c r="A80" s="16" t="s">
        <v>89</v>
      </c>
      <c r="B80" s="18" t="s">
        <v>90</v>
      </c>
      <c r="C80" s="91" t="s">
        <v>16</v>
      </c>
      <c r="D80" s="18">
        <v>31.6</v>
      </c>
      <c r="E80" s="18">
        <v>36.6</v>
      </c>
      <c r="F80" s="83">
        <f t="shared" si="18"/>
        <v>31.5</v>
      </c>
      <c r="G80" s="97">
        <v>6.6</v>
      </c>
      <c r="H80" s="97">
        <v>5.8</v>
      </c>
      <c r="I80" s="97">
        <v>5.5</v>
      </c>
      <c r="J80" s="97">
        <v>1.5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0.8</v>
      </c>
      <c r="Q80" s="97">
        <v>5.2</v>
      </c>
      <c r="R80" s="97">
        <v>6.1</v>
      </c>
    </row>
    <row r="81" spans="1:18" ht="12.75">
      <c r="A81" s="16" t="s">
        <v>91</v>
      </c>
      <c r="B81" s="18" t="s">
        <v>203</v>
      </c>
      <c r="C81" s="91" t="s">
        <v>16</v>
      </c>
      <c r="D81" s="18">
        <v>50.9</v>
      </c>
      <c r="E81" s="18">
        <v>60</v>
      </c>
      <c r="F81" s="83">
        <f t="shared" si="18"/>
        <v>51</v>
      </c>
      <c r="G81" s="97">
        <v>10</v>
      </c>
      <c r="H81" s="97">
        <v>8.9</v>
      </c>
      <c r="I81" s="97">
        <v>8.6</v>
      </c>
      <c r="J81" s="97">
        <v>2.4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1.6</v>
      </c>
      <c r="Q81" s="97">
        <v>9.2</v>
      </c>
      <c r="R81" s="97">
        <v>10.3</v>
      </c>
    </row>
    <row r="82" spans="1:18" ht="12.75">
      <c r="A82" s="16" t="s">
        <v>92</v>
      </c>
      <c r="B82" s="18" t="s">
        <v>204</v>
      </c>
      <c r="C82" s="91" t="s">
        <v>16</v>
      </c>
      <c r="D82" s="18">
        <v>20.1</v>
      </c>
      <c r="E82" s="18">
        <v>18.8</v>
      </c>
      <c r="F82" s="83">
        <f t="shared" si="18"/>
        <v>20.1</v>
      </c>
      <c r="G82" s="97">
        <v>3.9</v>
      </c>
      <c r="H82" s="97">
        <v>3.3</v>
      </c>
      <c r="I82" s="97">
        <v>3.3</v>
      </c>
      <c r="J82" s="97">
        <v>0.9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0.9</v>
      </c>
      <c r="Q82" s="97">
        <v>4.8</v>
      </c>
      <c r="R82" s="97">
        <v>3</v>
      </c>
    </row>
    <row r="83" spans="1:18" ht="12.75">
      <c r="A83" s="16" t="s">
        <v>93</v>
      </c>
      <c r="B83" s="18" t="s">
        <v>205</v>
      </c>
      <c r="C83" s="91" t="s">
        <v>16</v>
      </c>
      <c r="D83" s="18">
        <v>32.3</v>
      </c>
      <c r="E83" s="18">
        <v>38.5</v>
      </c>
      <c r="F83" s="83">
        <f t="shared" si="18"/>
        <v>32.3</v>
      </c>
      <c r="G83" s="97">
        <v>6.7</v>
      </c>
      <c r="H83" s="97">
        <v>5.7</v>
      </c>
      <c r="I83" s="97">
        <v>5.3</v>
      </c>
      <c r="J83" s="97">
        <v>1.5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0.9</v>
      </c>
      <c r="Q83" s="97">
        <v>5.5</v>
      </c>
      <c r="R83" s="97">
        <v>6.7</v>
      </c>
    </row>
    <row r="84" spans="1:18" ht="12.75">
      <c r="A84" s="16" t="s">
        <v>94</v>
      </c>
      <c r="B84" s="18" t="s">
        <v>206</v>
      </c>
      <c r="C84" s="91" t="s">
        <v>16</v>
      </c>
      <c r="D84" s="18">
        <v>42.7</v>
      </c>
      <c r="E84" s="18">
        <v>49.5</v>
      </c>
      <c r="F84" s="83">
        <f t="shared" si="18"/>
        <v>42.8</v>
      </c>
      <c r="G84" s="97">
        <v>9.2</v>
      </c>
      <c r="H84" s="97">
        <v>8.3</v>
      </c>
      <c r="I84" s="97">
        <v>8.7</v>
      </c>
      <c r="J84" s="97">
        <v>2.3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1.2</v>
      </c>
      <c r="Q84" s="97">
        <v>6.3</v>
      </c>
      <c r="R84" s="97">
        <v>6.8</v>
      </c>
    </row>
    <row r="85" spans="1:18" ht="12.75">
      <c r="A85" s="16" t="s">
        <v>95</v>
      </c>
      <c r="B85" s="18" t="s">
        <v>207</v>
      </c>
      <c r="C85" s="91" t="s">
        <v>16</v>
      </c>
      <c r="D85" s="18">
        <v>75</v>
      </c>
      <c r="E85" s="18">
        <v>85.6</v>
      </c>
      <c r="F85" s="83">
        <f t="shared" si="18"/>
        <v>75</v>
      </c>
      <c r="G85" s="97">
        <v>16</v>
      </c>
      <c r="H85" s="97">
        <v>14.5</v>
      </c>
      <c r="I85" s="97">
        <v>14</v>
      </c>
      <c r="J85" s="97">
        <v>3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3.6</v>
      </c>
      <c r="Q85" s="97">
        <v>8.8</v>
      </c>
      <c r="R85" s="97">
        <v>15.1</v>
      </c>
    </row>
    <row r="86" spans="1:18" ht="12.75">
      <c r="A86" s="16" t="s">
        <v>96</v>
      </c>
      <c r="B86" s="18" t="s">
        <v>208</v>
      </c>
      <c r="C86" s="91" t="s">
        <v>16</v>
      </c>
      <c r="D86" s="18">
        <v>59.3</v>
      </c>
      <c r="E86" s="18">
        <v>55.6</v>
      </c>
      <c r="F86" s="83">
        <f t="shared" si="18"/>
        <v>60.7</v>
      </c>
      <c r="G86" s="97">
        <v>9.1</v>
      </c>
      <c r="H86" s="97">
        <v>9.1</v>
      </c>
      <c r="I86" s="97">
        <v>8.7</v>
      </c>
      <c r="J86" s="97">
        <v>2.8</v>
      </c>
      <c r="K86" s="97">
        <v>0.8</v>
      </c>
      <c r="L86" s="97">
        <v>0.8</v>
      </c>
      <c r="M86" s="97">
        <v>0.4</v>
      </c>
      <c r="N86" s="97">
        <v>0.8</v>
      </c>
      <c r="O86" s="97">
        <v>0.8</v>
      </c>
      <c r="P86" s="97">
        <v>3.2</v>
      </c>
      <c r="Q86" s="97">
        <v>9.5</v>
      </c>
      <c r="R86" s="97">
        <v>14.7</v>
      </c>
    </row>
    <row r="87" spans="1:18" ht="12.75">
      <c r="A87" s="16" t="s">
        <v>98</v>
      </c>
      <c r="B87" s="18" t="s">
        <v>99</v>
      </c>
      <c r="C87" s="91" t="s">
        <v>16</v>
      </c>
      <c r="D87" s="18">
        <v>52.6</v>
      </c>
      <c r="E87" s="18">
        <v>63.8</v>
      </c>
      <c r="F87" s="83">
        <f t="shared" si="18"/>
        <v>52.5</v>
      </c>
      <c r="G87" s="97">
        <v>10.8</v>
      </c>
      <c r="H87" s="97">
        <v>9.5</v>
      </c>
      <c r="I87" s="97">
        <v>8.2</v>
      </c>
      <c r="J87" s="97">
        <v>1.8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2.7</v>
      </c>
      <c r="Q87" s="97">
        <v>7.8</v>
      </c>
      <c r="R87" s="97">
        <v>11.7</v>
      </c>
    </row>
    <row r="88" spans="1:18" ht="12.75">
      <c r="A88" s="16" t="s">
        <v>100</v>
      </c>
      <c r="B88" s="18" t="s">
        <v>209</v>
      </c>
      <c r="C88" s="91" t="s">
        <v>16</v>
      </c>
      <c r="D88" s="18">
        <v>507.7</v>
      </c>
      <c r="E88" s="18">
        <v>562.1</v>
      </c>
      <c r="F88" s="83">
        <f t="shared" si="18"/>
        <v>524.7</v>
      </c>
      <c r="G88" s="97">
        <v>121.2</v>
      </c>
      <c r="H88" s="97">
        <v>102.3</v>
      </c>
      <c r="I88" s="97">
        <v>92.8</v>
      </c>
      <c r="J88" s="97">
        <v>23.3</v>
      </c>
      <c r="K88" s="97">
        <v>3</v>
      </c>
      <c r="L88" s="97">
        <v>1.5</v>
      </c>
      <c r="M88" s="97">
        <v>3</v>
      </c>
      <c r="N88" s="97">
        <v>3</v>
      </c>
      <c r="O88" s="97">
        <v>2.9</v>
      </c>
      <c r="P88" s="97">
        <v>25.4</v>
      </c>
      <c r="Q88" s="97">
        <v>52.1</v>
      </c>
      <c r="R88" s="97">
        <v>94.2</v>
      </c>
    </row>
    <row r="89" spans="1:18" ht="12.75">
      <c r="A89" s="16" t="s">
        <v>102</v>
      </c>
      <c r="B89" s="18" t="s">
        <v>210</v>
      </c>
      <c r="C89" s="91" t="s">
        <v>16</v>
      </c>
      <c r="D89" s="18">
        <v>83</v>
      </c>
      <c r="E89" s="18">
        <v>100.7</v>
      </c>
      <c r="F89" s="83">
        <f t="shared" si="18"/>
        <v>83</v>
      </c>
      <c r="G89" s="97">
        <v>18.2</v>
      </c>
      <c r="H89" s="97">
        <v>16.1</v>
      </c>
      <c r="I89" s="97">
        <v>13.7</v>
      </c>
      <c r="J89" s="97">
        <v>3.8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1.2</v>
      </c>
      <c r="Q89" s="97">
        <v>12.6</v>
      </c>
      <c r="R89" s="97">
        <v>17.4</v>
      </c>
    </row>
    <row r="90" spans="1:18" ht="12.75">
      <c r="A90" s="16" t="s">
        <v>103</v>
      </c>
      <c r="B90" s="18" t="s">
        <v>211</v>
      </c>
      <c r="C90" s="91" t="s">
        <v>16</v>
      </c>
      <c r="D90" s="18">
        <v>67.1</v>
      </c>
      <c r="E90" s="18">
        <v>80</v>
      </c>
      <c r="F90" s="83">
        <f t="shared" si="18"/>
        <v>67</v>
      </c>
      <c r="G90" s="97">
        <v>13.4</v>
      </c>
      <c r="H90" s="97">
        <v>11.5</v>
      </c>
      <c r="I90" s="97">
        <v>10.8</v>
      </c>
      <c r="J90" s="97">
        <v>2.7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2.5</v>
      </c>
      <c r="Q90" s="97">
        <v>11.3</v>
      </c>
      <c r="R90" s="97">
        <v>14.8</v>
      </c>
    </row>
    <row r="91" spans="1:18" ht="12.75">
      <c r="A91" s="16" t="s">
        <v>104</v>
      </c>
      <c r="B91" s="18" t="s">
        <v>212</v>
      </c>
      <c r="C91" s="91" t="s">
        <v>16</v>
      </c>
      <c r="D91" s="18">
        <v>58.8</v>
      </c>
      <c r="E91" s="18">
        <v>72.9</v>
      </c>
      <c r="F91" s="83">
        <f t="shared" si="18"/>
        <v>58.7</v>
      </c>
      <c r="G91" s="97">
        <v>12.2</v>
      </c>
      <c r="H91" s="97">
        <v>10.5</v>
      </c>
      <c r="I91" s="97">
        <v>8.9</v>
      </c>
      <c r="J91" s="97">
        <v>2.6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2.5</v>
      </c>
      <c r="Q91" s="97">
        <v>9.5</v>
      </c>
      <c r="R91" s="97">
        <v>12.5</v>
      </c>
    </row>
    <row r="92" spans="1:18" ht="12.75">
      <c r="A92" s="16" t="s">
        <v>105</v>
      </c>
      <c r="B92" s="18" t="s">
        <v>108</v>
      </c>
      <c r="C92" s="91" t="s">
        <v>16</v>
      </c>
      <c r="D92" s="18">
        <v>93.4</v>
      </c>
      <c r="E92" s="18">
        <v>106.9</v>
      </c>
      <c r="F92" s="83">
        <f t="shared" si="18"/>
        <v>93.30000000000001</v>
      </c>
      <c r="G92" s="97">
        <v>17.8</v>
      </c>
      <c r="H92" s="97">
        <v>17.7</v>
      </c>
      <c r="I92" s="97">
        <v>13.9</v>
      </c>
      <c r="J92" s="97">
        <v>3.7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2.1</v>
      </c>
      <c r="Q92" s="97">
        <v>17.5</v>
      </c>
      <c r="R92" s="97">
        <v>20.6</v>
      </c>
    </row>
    <row r="93" spans="1:18" ht="12.75">
      <c r="A93" s="16" t="s">
        <v>106</v>
      </c>
      <c r="B93" s="18" t="s">
        <v>109</v>
      </c>
      <c r="C93" s="91" t="s">
        <v>16</v>
      </c>
      <c r="D93" s="73">
        <v>216</v>
      </c>
      <c r="E93" s="73">
        <v>278.3</v>
      </c>
      <c r="F93" s="83">
        <f>SUM(G93:R93)</f>
        <v>221.70000000000002</v>
      </c>
      <c r="G93" s="27">
        <v>44.3</v>
      </c>
      <c r="H93" s="27">
        <v>41.1</v>
      </c>
      <c r="I93" s="27">
        <v>30.8</v>
      </c>
      <c r="J93" s="27">
        <v>16.5</v>
      </c>
      <c r="K93" s="27">
        <v>2.4</v>
      </c>
      <c r="L93" s="27">
        <v>1.2</v>
      </c>
      <c r="M93" s="27">
        <v>2.4</v>
      </c>
      <c r="N93" s="27">
        <v>2.4</v>
      </c>
      <c r="O93" s="27">
        <v>2.3</v>
      </c>
      <c r="P93" s="27">
        <v>3.9</v>
      </c>
      <c r="Q93" s="97">
        <v>24.5</v>
      </c>
      <c r="R93" s="27">
        <v>49.9</v>
      </c>
    </row>
    <row r="94" spans="1:18" ht="12.75">
      <c r="A94" s="16" t="s">
        <v>222</v>
      </c>
      <c r="B94" s="79" t="s">
        <v>213</v>
      </c>
      <c r="C94" s="91" t="s">
        <v>16</v>
      </c>
      <c r="D94" s="73">
        <v>81.4</v>
      </c>
      <c r="E94" s="73">
        <v>342.7</v>
      </c>
      <c r="F94" s="83">
        <f t="shared" si="18"/>
        <v>385.9</v>
      </c>
      <c r="G94" s="27">
        <v>80.7</v>
      </c>
      <c r="H94" s="27">
        <v>69.9</v>
      </c>
      <c r="I94" s="27">
        <v>61.2</v>
      </c>
      <c r="J94" s="27">
        <v>16.8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29</v>
      </c>
      <c r="Q94" s="97">
        <v>55.7</v>
      </c>
      <c r="R94" s="27">
        <v>72.6</v>
      </c>
    </row>
    <row r="95" spans="1:18" ht="12.75">
      <c r="A95" s="16" t="s">
        <v>223</v>
      </c>
      <c r="B95" s="80" t="s">
        <v>269</v>
      </c>
      <c r="C95" s="91" t="s">
        <v>16</v>
      </c>
      <c r="D95" s="73">
        <v>45.2</v>
      </c>
      <c r="E95" s="73">
        <v>201.5</v>
      </c>
      <c r="F95" s="83">
        <f t="shared" si="18"/>
        <v>219</v>
      </c>
      <c r="G95" s="27">
        <v>45.8</v>
      </c>
      <c r="H95" s="27">
        <v>39.7</v>
      </c>
      <c r="I95" s="27">
        <v>34.7</v>
      </c>
      <c r="J95" s="27">
        <v>9.5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16.5</v>
      </c>
      <c r="Q95" s="97">
        <v>31.6</v>
      </c>
      <c r="R95" s="27">
        <v>41.2</v>
      </c>
    </row>
    <row r="96" spans="1:18" ht="12.75">
      <c r="A96" s="16" t="s">
        <v>224</v>
      </c>
      <c r="B96" s="82" t="s">
        <v>270</v>
      </c>
      <c r="C96" s="91" t="s">
        <v>16</v>
      </c>
      <c r="D96" s="73">
        <v>129.8</v>
      </c>
      <c r="E96" s="73">
        <v>370.8</v>
      </c>
      <c r="F96" s="83">
        <f t="shared" si="18"/>
        <v>412.4</v>
      </c>
      <c r="G96" s="27">
        <v>86.3</v>
      </c>
      <c r="H96" s="27">
        <v>74.7</v>
      </c>
      <c r="I96" s="27">
        <v>65.4</v>
      </c>
      <c r="J96" s="27">
        <v>17.9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31</v>
      </c>
      <c r="Q96" s="97">
        <v>59.4</v>
      </c>
      <c r="R96" s="27">
        <v>77.7</v>
      </c>
    </row>
    <row r="97" spans="1:18" ht="12.75">
      <c r="A97" s="16" t="s">
        <v>225</v>
      </c>
      <c r="B97" s="80" t="s">
        <v>215</v>
      </c>
      <c r="C97" s="91" t="s">
        <v>16</v>
      </c>
      <c r="D97" s="73">
        <v>88.1</v>
      </c>
      <c r="E97" s="73">
        <v>417.1</v>
      </c>
      <c r="F97" s="83">
        <f t="shared" si="18"/>
        <v>411.59999999999997</v>
      </c>
      <c r="G97" s="27">
        <v>85</v>
      </c>
      <c r="H97" s="27">
        <v>73.8</v>
      </c>
      <c r="I97" s="27">
        <v>66</v>
      </c>
      <c r="J97" s="27">
        <v>16.3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32.9</v>
      </c>
      <c r="Q97" s="97">
        <v>60.4</v>
      </c>
      <c r="R97" s="27">
        <v>77.2</v>
      </c>
    </row>
    <row r="98" spans="1:18" ht="12.75">
      <c r="A98" s="16" t="s">
        <v>226</v>
      </c>
      <c r="B98" s="82" t="s">
        <v>216</v>
      </c>
      <c r="C98" s="91" t="s">
        <v>16</v>
      </c>
      <c r="D98" s="73">
        <v>3.3</v>
      </c>
      <c r="E98" s="73">
        <v>13.8</v>
      </c>
      <c r="F98" s="83">
        <f t="shared" si="18"/>
        <v>20.599999999999998</v>
      </c>
      <c r="G98" s="27">
        <v>4.3</v>
      </c>
      <c r="H98" s="27">
        <v>3.7</v>
      </c>
      <c r="I98" s="27">
        <v>3.3</v>
      </c>
      <c r="J98" s="27">
        <v>0.9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1.6</v>
      </c>
      <c r="Q98" s="97">
        <v>2.9</v>
      </c>
      <c r="R98" s="27">
        <v>3.9</v>
      </c>
    </row>
    <row r="99" spans="1:18" ht="12.75">
      <c r="A99" s="16" t="s">
        <v>227</v>
      </c>
      <c r="B99" s="82" t="s">
        <v>217</v>
      </c>
      <c r="C99" s="91" t="s">
        <v>16</v>
      </c>
      <c r="D99" s="73">
        <v>17.9</v>
      </c>
      <c r="E99" s="73">
        <v>81.1</v>
      </c>
      <c r="F99" s="83">
        <f t="shared" si="18"/>
        <v>82.50000000000001</v>
      </c>
      <c r="G99" s="27">
        <v>17.3</v>
      </c>
      <c r="H99" s="27">
        <v>14.9</v>
      </c>
      <c r="I99" s="27">
        <v>13.1</v>
      </c>
      <c r="J99" s="27">
        <v>3.6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6.2</v>
      </c>
      <c r="Q99" s="97">
        <v>11.9</v>
      </c>
      <c r="R99" s="27">
        <v>15.5</v>
      </c>
    </row>
    <row r="100" spans="1:18" ht="12.75">
      <c r="A100" s="16" t="s">
        <v>228</v>
      </c>
      <c r="B100" s="82" t="s">
        <v>218</v>
      </c>
      <c r="C100" s="91" t="s">
        <v>16</v>
      </c>
      <c r="D100" s="73">
        <v>88.8</v>
      </c>
      <c r="E100" s="73">
        <v>254.4</v>
      </c>
      <c r="F100" s="83">
        <f t="shared" si="18"/>
        <v>260.09999999999997</v>
      </c>
      <c r="G100" s="27">
        <v>53.5</v>
      </c>
      <c r="H100" s="27">
        <v>46.5</v>
      </c>
      <c r="I100" s="27">
        <v>41.6</v>
      </c>
      <c r="J100" s="27">
        <v>10.4</v>
      </c>
      <c r="K100" s="27">
        <v>0.2</v>
      </c>
      <c r="L100" s="27">
        <v>0.1</v>
      </c>
      <c r="M100" s="27">
        <v>0.2</v>
      </c>
      <c r="N100" s="27">
        <v>0.2</v>
      </c>
      <c r="O100" s="27">
        <v>0.2</v>
      </c>
      <c r="P100" s="27">
        <v>20.8</v>
      </c>
      <c r="Q100" s="97">
        <v>37.8</v>
      </c>
      <c r="R100" s="27">
        <v>48.6</v>
      </c>
    </row>
    <row r="101" spans="1:18" ht="12.75">
      <c r="A101" s="16" t="s">
        <v>229</v>
      </c>
      <c r="B101" s="82" t="s">
        <v>219</v>
      </c>
      <c r="C101" s="91" t="s">
        <v>16</v>
      </c>
      <c r="D101" s="73">
        <v>61.3</v>
      </c>
      <c r="E101" s="73">
        <v>248.6</v>
      </c>
      <c r="F101" s="83">
        <f t="shared" si="18"/>
        <v>281.7</v>
      </c>
      <c r="G101" s="27">
        <v>59</v>
      </c>
      <c r="H101" s="27">
        <v>51</v>
      </c>
      <c r="I101" s="27">
        <v>44.6</v>
      </c>
      <c r="J101" s="27">
        <v>12.3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21.2</v>
      </c>
      <c r="Q101" s="97">
        <v>40.6</v>
      </c>
      <c r="R101" s="27">
        <v>53</v>
      </c>
    </row>
    <row r="102" spans="1:18" ht="12.75">
      <c r="A102" s="16" t="s">
        <v>230</v>
      </c>
      <c r="B102" s="80" t="s">
        <v>220</v>
      </c>
      <c r="C102" s="91" t="s">
        <v>16</v>
      </c>
      <c r="D102" s="73">
        <v>42.7</v>
      </c>
      <c r="E102" s="73">
        <v>182</v>
      </c>
      <c r="F102" s="83">
        <f t="shared" si="18"/>
        <v>188.5</v>
      </c>
      <c r="G102" s="27">
        <v>38.7</v>
      </c>
      <c r="H102" s="27">
        <v>33.6</v>
      </c>
      <c r="I102" s="27">
        <v>30.1</v>
      </c>
      <c r="J102" s="27">
        <v>7.6</v>
      </c>
      <c r="K102" s="27">
        <v>0.2</v>
      </c>
      <c r="L102" s="27">
        <v>0.1</v>
      </c>
      <c r="M102" s="27">
        <v>0.2</v>
      </c>
      <c r="N102" s="27">
        <v>0.2</v>
      </c>
      <c r="O102" s="27">
        <v>0.1</v>
      </c>
      <c r="P102" s="27">
        <v>15</v>
      </c>
      <c r="Q102" s="97">
        <v>27.5</v>
      </c>
      <c r="R102" s="27">
        <v>35.2</v>
      </c>
    </row>
    <row r="103" spans="1:18" ht="12.75">
      <c r="A103" s="16" t="s">
        <v>231</v>
      </c>
      <c r="B103" s="82" t="s">
        <v>221</v>
      </c>
      <c r="C103" s="91" t="s">
        <v>16</v>
      </c>
      <c r="D103" s="73">
        <v>38.9</v>
      </c>
      <c r="E103" s="73">
        <v>181.1</v>
      </c>
      <c r="F103" s="83">
        <f t="shared" si="18"/>
        <v>187.7</v>
      </c>
      <c r="G103" s="27">
        <v>38.8</v>
      </c>
      <c r="H103" s="27">
        <v>33.7</v>
      </c>
      <c r="I103" s="27">
        <v>30</v>
      </c>
      <c r="J103" s="27">
        <v>7.4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15</v>
      </c>
      <c r="Q103" s="97">
        <v>27.6</v>
      </c>
      <c r="R103" s="27">
        <v>35.2</v>
      </c>
    </row>
    <row r="104" spans="1:20" ht="38.25">
      <c r="A104" s="51" t="s">
        <v>119</v>
      </c>
      <c r="B104" s="50" t="s">
        <v>162</v>
      </c>
      <c r="C104" s="49" t="s">
        <v>16</v>
      </c>
      <c r="D104" s="52">
        <f>SUM(D105:D132)</f>
        <v>16.49999999999995</v>
      </c>
      <c r="E104" s="52">
        <f>SUM(E105:E132)</f>
        <v>20.1</v>
      </c>
      <c r="F104" s="84">
        <f>SUM(G104:R104)</f>
        <v>18.15800000000001</v>
      </c>
      <c r="G104" s="52">
        <f aca="true" t="shared" si="19" ref="G104:R104">SUM(G105:G132)</f>
        <v>3.3999999999999986</v>
      </c>
      <c r="H104" s="52">
        <f t="shared" si="19"/>
        <v>3</v>
      </c>
      <c r="I104" s="52">
        <f t="shared" si="19"/>
        <v>2.6000000000000085</v>
      </c>
      <c r="J104" s="52">
        <f t="shared" si="19"/>
        <v>0.7000000000000037</v>
      </c>
      <c r="K104" s="52">
        <f t="shared" si="19"/>
        <v>0.09800000000000031</v>
      </c>
      <c r="L104" s="52">
        <f t="shared" si="19"/>
        <v>0.08999999999999986</v>
      </c>
      <c r="M104" s="52">
        <f t="shared" si="19"/>
        <v>0.0900000000000003</v>
      </c>
      <c r="N104" s="52">
        <f t="shared" si="19"/>
        <v>0.1900000000000003</v>
      </c>
      <c r="O104" s="52">
        <f t="shared" si="19"/>
        <v>-0.009999999999999787</v>
      </c>
      <c r="P104" s="52">
        <f t="shared" si="19"/>
        <v>1.0000000000000053</v>
      </c>
      <c r="Q104" s="97">
        <f t="shared" si="19"/>
        <v>3.0999999999999996</v>
      </c>
      <c r="R104" s="52">
        <f t="shared" si="19"/>
        <v>3.8999999999999915</v>
      </c>
      <c r="S104" s="47"/>
      <c r="T104" s="47"/>
    </row>
    <row r="105" spans="1:18" ht="12.75">
      <c r="A105" s="16" t="s">
        <v>107</v>
      </c>
      <c r="B105" s="17" t="s">
        <v>82</v>
      </c>
      <c r="C105" s="91" t="s">
        <v>16</v>
      </c>
      <c r="D105" s="20">
        <f>D76-D135</f>
        <v>9.799999999999955</v>
      </c>
      <c r="E105" s="20">
        <v>5.8</v>
      </c>
      <c r="F105" s="85">
        <f>SUM(G105:R105)</f>
        <v>4.999999999999984</v>
      </c>
      <c r="G105" s="20">
        <f aca="true" t="shared" si="20" ref="G105:R105">G76-G135</f>
        <v>1</v>
      </c>
      <c r="H105" s="20">
        <f t="shared" si="20"/>
        <v>0.8999999999999915</v>
      </c>
      <c r="I105" s="20">
        <f t="shared" si="20"/>
        <v>0.6999999999999957</v>
      </c>
      <c r="J105" s="20">
        <f t="shared" si="20"/>
        <v>0.3000000000000007</v>
      </c>
      <c r="K105" s="20">
        <f t="shared" si="20"/>
        <v>0.10000000000000009</v>
      </c>
      <c r="L105" s="20">
        <f t="shared" si="20"/>
        <v>0</v>
      </c>
      <c r="M105" s="20">
        <f t="shared" si="20"/>
        <v>0.10000000000000009</v>
      </c>
      <c r="N105" s="20">
        <f t="shared" si="20"/>
        <v>0.10000000000000009</v>
      </c>
      <c r="O105" s="20">
        <f t="shared" si="20"/>
        <v>0</v>
      </c>
      <c r="P105" s="20">
        <f t="shared" si="20"/>
        <v>0.20000000000000107</v>
      </c>
      <c r="Q105" s="97">
        <f t="shared" si="20"/>
        <v>0.5</v>
      </c>
      <c r="R105" s="20">
        <f t="shared" si="20"/>
        <v>1.0999999999999943</v>
      </c>
    </row>
    <row r="106" spans="1:18" ht="12.75">
      <c r="A106" s="16" t="s">
        <v>120</v>
      </c>
      <c r="B106" s="18" t="s">
        <v>84</v>
      </c>
      <c r="C106" s="91" t="s">
        <v>16</v>
      </c>
      <c r="D106" s="20">
        <f>D77-D154</f>
        <v>0</v>
      </c>
      <c r="E106" s="20">
        <v>0</v>
      </c>
      <c r="F106" s="85">
        <f aca="true" t="shared" si="21" ref="F106:F132">SUM(G106:R106)</f>
        <v>0.20000000000000107</v>
      </c>
      <c r="G106" s="20">
        <f aca="true" t="shared" si="22" ref="G106:R106">G77-G154</f>
        <v>0</v>
      </c>
      <c r="H106" s="20">
        <f t="shared" si="22"/>
        <v>0</v>
      </c>
      <c r="I106" s="20">
        <f t="shared" si="22"/>
        <v>0</v>
      </c>
      <c r="J106" s="20">
        <f t="shared" si="22"/>
        <v>0</v>
      </c>
      <c r="K106" s="20">
        <f t="shared" si="22"/>
        <v>0</v>
      </c>
      <c r="L106" s="20">
        <f t="shared" si="22"/>
        <v>0</v>
      </c>
      <c r="M106" s="20">
        <f t="shared" si="22"/>
        <v>0</v>
      </c>
      <c r="N106" s="20">
        <f t="shared" si="22"/>
        <v>0</v>
      </c>
      <c r="O106" s="20">
        <f t="shared" si="22"/>
        <v>0</v>
      </c>
      <c r="P106" s="20">
        <f t="shared" si="22"/>
        <v>0</v>
      </c>
      <c r="Q106" s="97">
        <f t="shared" si="22"/>
        <v>0.09999999999999964</v>
      </c>
      <c r="R106" s="20">
        <f t="shared" si="22"/>
        <v>0.10000000000000142</v>
      </c>
    </row>
    <row r="107" spans="1:18" ht="12.75">
      <c r="A107" s="16" t="s">
        <v>121</v>
      </c>
      <c r="B107" s="18" t="s">
        <v>86</v>
      </c>
      <c r="C107" s="91" t="s">
        <v>16</v>
      </c>
      <c r="D107" s="20">
        <f>D78-(D137+D167)</f>
        <v>2.1999999999999886</v>
      </c>
      <c r="E107" s="20">
        <v>6</v>
      </c>
      <c r="F107" s="85">
        <f t="shared" si="21"/>
        <v>2.700000000000001</v>
      </c>
      <c r="G107" s="20">
        <f aca="true" t="shared" si="23" ref="G107:R107">G78-(G137+G167)</f>
        <v>0.5000000000000071</v>
      </c>
      <c r="H107" s="20">
        <f t="shared" si="23"/>
        <v>0.3999999999999986</v>
      </c>
      <c r="I107" s="20">
        <f t="shared" si="23"/>
        <v>0.3999999999999986</v>
      </c>
      <c r="J107" s="20">
        <f t="shared" si="23"/>
        <v>0.09999999999999964</v>
      </c>
      <c r="K107" s="20">
        <f t="shared" si="23"/>
        <v>0</v>
      </c>
      <c r="L107" s="20">
        <f t="shared" si="23"/>
        <v>0</v>
      </c>
      <c r="M107" s="20">
        <f t="shared" si="23"/>
        <v>0</v>
      </c>
      <c r="N107" s="20">
        <f t="shared" si="23"/>
        <v>0</v>
      </c>
      <c r="O107" s="20">
        <f t="shared" si="23"/>
        <v>0</v>
      </c>
      <c r="P107" s="20">
        <f t="shared" si="23"/>
        <v>0.10000000000000142</v>
      </c>
      <c r="Q107" s="97">
        <f t="shared" si="23"/>
        <v>0.6000000000000014</v>
      </c>
      <c r="R107" s="20">
        <f t="shared" si="23"/>
        <v>0.5999999999999943</v>
      </c>
    </row>
    <row r="108" spans="1:18" ht="12.75">
      <c r="A108" s="16" t="s">
        <v>122</v>
      </c>
      <c r="B108" s="18" t="s">
        <v>88</v>
      </c>
      <c r="C108" s="91" t="s">
        <v>16</v>
      </c>
      <c r="D108" s="20">
        <f aca="true" t="shared" si="24" ref="D108:D121">D79-D138</f>
        <v>0</v>
      </c>
      <c r="E108" s="20">
        <v>0</v>
      </c>
      <c r="F108" s="85">
        <f t="shared" si="21"/>
        <v>0.3000000000000007</v>
      </c>
      <c r="G108" s="20">
        <f aca="true" t="shared" si="25" ref="G108:R108">G79-G138</f>
        <v>0</v>
      </c>
      <c r="H108" s="20">
        <f t="shared" si="25"/>
        <v>0</v>
      </c>
      <c r="I108" s="20">
        <f t="shared" si="25"/>
        <v>0</v>
      </c>
      <c r="J108" s="20">
        <f t="shared" si="25"/>
        <v>0</v>
      </c>
      <c r="K108" s="20">
        <f t="shared" si="25"/>
        <v>0</v>
      </c>
      <c r="L108" s="20">
        <f t="shared" si="25"/>
        <v>0</v>
      </c>
      <c r="M108" s="20">
        <f t="shared" si="25"/>
        <v>0</v>
      </c>
      <c r="N108" s="20">
        <f t="shared" si="25"/>
        <v>0</v>
      </c>
      <c r="O108" s="20">
        <f t="shared" si="25"/>
        <v>0</v>
      </c>
      <c r="P108" s="20">
        <f t="shared" si="25"/>
        <v>0</v>
      </c>
      <c r="Q108" s="97">
        <f t="shared" si="25"/>
        <v>0.3000000000000007</v>
      </c>
      <c r="R108" s="20">
        <f t="shared" si="25"/>
        <v>0</v>
      </c>
    </row>
    <row r="109" spans="1:18" ht="12.75">
      <c r="A109" s="16" t="s">
        <v>123</v>
      </c>
      <c r="B109" s="18" t="s">
        <v>90</v>
      </c>
      <c r="C109" s="91" t="s">
        <v>16</v>
      </c>
      <c r="D109" s="20">
        <f t="shared" si="24"/>
        <v>0</v>
      </c>
      <c r="E109" s="20">
        <v>0</v>
      </c>
      <c r="F109" s="85">
        <f t="shared" si="21"/>
        <v>0</v>
      </c>
      <c r="G109" s="20">
        <f aca="true" t="shared" si="26" ref="G109:R109">G80-G139</f>
        <v>0</v>
      </c>
      <c r="H109" s="20">
        <f t="shared" si="26"/>
        <v>0</v>
      </c>
      <c r="I109" s="20">
        <f t="shared" si="26"/>
        <v>0</v>
      </c>
      <c r="J109" s="20">
        <f t="shared" si="26"/>
        <v>0</v>
      </c>
      <c r="K109" s="20">
        <f t="shared" si="26"/>
        <v>0</v>
      </c>
      <c r="L109" s="20">
        <f t="shared" si="26"/>
        <v>0</v>
      </c>
      <c r="M109" s="20">
        <f t="shared" si="26"/>
        <v>0</v>
      </c>
      <c r="N109" s="20">
        <f t="shared" si="26"/>
        <v>0</v>
      </c>
      <c r="O109" s="20">
        <f t="shared" si="26"/>
        <v>0</v>
      </c>
      <c r="P109" s="20">
        <f t="shared" si="26"/>
        <v>0</v>
      </c>
      <c r="Q109" s="97">
        <f t="shared" si="26"/>
        <v>0</v>
      </c>
      <c r="R109" s="20">
        <f t="shared" si="26"/>
        <v>0</v>
      </c>
    </row>
    <row r="110" spans="1:18" ht="12.75">
      <c r="A110" s="16" t="s">
        <v>124</v>
      </c>
      <c r="B110" s="18" t="s">
        <v>232</v>
      </c>
      <c r="C110" s="91" t="s">
        <v>16</v>
      </c>
      <c r="D110" s="20">
        <f t="shared" si="24"/>
        <v>0</v>
      </c>
      <c r="E110" s="20">
        <v>0</v>
      </c>
      <c r="F110" s="85">
        <f t="shared" si="21"/>
        <v>0</v>
      </c>
      <c r="G110" s="20">
        <f aca="true" t="shared" si="27" ref="G110:R110">G81-G140</f>
        <v>0</v>
      </c>
      <c r="H110" s="20">
        <f t="shared" si="27"/>
        <v>0</v>
      </c>
      <c r="I110" s="20">
        <f t="shared" si="27"/>
        <v>0</v>
      </c>
      <c r="J110" s="20">
        <f t="shared" si="27"/>
        <v>0</v>
      </c>
      <c r="K110" s="20">
        <f t="shared" si="27"/>
        <v>0</v>
      </c>
      <c r="L110" s="20">
        <f t="shared" si="27"/>
        <v>0</v>
      </c>
      <c r="M110" s="20">
        <f t="shared" si="27"/>
        <v>0</v>
      </c>
      <c r="N110" s="20">
        <f t="shared" si="27"/>
        <v>0</v>
      </c>
      <c r="O110" s="20">
        <f t="shared" si="27"/>
        <v>0</v>
      </c>
      <c r="P110" s="20">
        <f t="shared" si="27"/>
        <v>0</v>
      </c>
      <c r="Q110" s="97">
        <f t="shared" si="27"/>
        <v>0</v>
      </c>
      <c r="R110" s="20">
        <f t="shared" si="27"/>
        <v>0</v>
      </c>
    </row>
    <row r="111" spans="1:18" ht="12.75">
      <c r="A111" s="16" t="s">
        <v>125</v>
      </c>
      <c r="B111" s="18" t="s">
        <v>204</v>
      </c>
      <c r="C111" s="91" t="s">
        <v>16</v>
      </c>
      <c r="D111" s="20">
        <f t="shared" si="24"/>
        <v>0</v>
      </c>
      <c r="E111" s="20">
        <v>0</v>
      </c>
      <c r="F111" s="85">
        <f t="shared" si="21"/>
        <v>0</v>
      </c>
      <c r="G111" s="20">
        <f aca="true" t="shared" si="28" ref="G111:R111">G82-G141</f>
        <v>0</v>
      </c>
      <c r="H111" s="20">
        <f t="shared" si="28"/>
        <v>0</v>
      </c>
      <c r="I111" s="20">
        <f t="shared" si="28"/>
        <v>0</v>
      </c>
      <c r="J111" s="20">
        <f t="shared" si="28"/>
        <v>0</v>
      </c>
      <c r="K111" s="20">
        <f t="shared" si="28"/>
        <v>0</v>
      </c>
      <c r="L111" s="20">
        <f t="shared" si="28"/>
        <v>0</v>
      </c>
      <c r="M111" s="20">
        <f t="shared" si="28"/>
        <v>0</v>
      </c>
      <c r="N111" s="20">
        <f t="shared" si="28"/>
        <v>0</v>
      </c>
      <c r="O111" s="20">
        <f t="shared" si="28"/>
        <v>0</v>
      </c>
      <c r="P111" s="20">
        <f t="shared" si="28"/>
        <v>0</v>
      </c>
      <c r="Q111" s="97">
        <f t="shared" si="28"/>
        <v>0</v>
      </c>
      <c r="R111" s="20">
        <f t="shared" si="28"/>
        <v>0</v>
      </c>
    </row>
    <row r="112" spans="1:18" ht="12.75">
      <c r="A112" s="16" t="s">
        <v>126</v>
      </c>
      <c r="B112" s="18" t="s">
        <v>233</v>
      </c>
      <c r="C112" s="91" t="s">
        <v>16</v>
      </c>
      <c r="D112" s="20">
        <f t="shared" si="24"/>
        <v>0</v>
      </c>
      <c r="E112" s="20">
        <v>0</v>
      </c>
      <c r="F112" s="85">
        <f t="shared" si="21"/>
        <v>0</v>
      </c>
      <c r="G112" s="20">
        <f aca="true" t="shared" si="29" ref="G112:R112">G83-G142</f>
        <v>0</v>
      </c>
      <c r="H112" s="20">
        <f t="shared" si="29"/>
        <v>0</v>
      </c>
      <c r="I112" s="20">
        <f t="shared" si="29"/>
        <v>0</v>
      </c>
      <c r="J112" s="20">
        <f t="shared" si="29"/>
        <v>0</v>
      </c>
      <c r="K112" s="20">
        <f t="shared" si="29"/>
        <v>0</v>
      </c>
      <c r="L112" s="20">
        <f t="shared" si="29"/>
        <v>0</v>
      </c>
      <c r="M112" s="20">
        <f t="shared" si="29"/>
        <v>0</v>
      </c>
      <c r="N112" s="20">
        <f t="shared" si="29"/>
        <v>0</v>
      </c>
      <c r="O112" s="20">
        <f t="shared" si="29"/>
        <v>0</v>
      </c>
      <c r="P112" s="20">
        <f t="shared" si="29"/>
        <v>0</v>
      </c>
      <c r="Q112" s="97">
        <f t="shared" si="29"/>
        <v>0</v>
      </c>
      <c r="R112" s="20">
        <f t="shared" si="29"/>
        <v>0</v>
      </c>
    </row>
    <row r="113" spans="1:18" ht="12.75">
      <c r="A113" s="16" t="s">
        <v>127</v>
      </c>
      <c r="B113" s="18" t="s">
        <v>234</v>
      </c>
      <c r="C113" s="91" t="s">
        <v>16</v>
      </c>
      <c r="D113" s="20">
        <f t="shared" si="24"/>
        <v>0</v>
      </c>
      <c r="E113" s="20">
        <v>0</v>
      </c>
      <c r="F113" s="85">
        <f t="shared" si="21"/>
        <v>0</v>
      </c>
      <c r="G113" s="20">
        <f aca="true" t="shared" si="30" ref="G113:R113">G84-G143</f>
        <v>0</v>
      </c>
      <c r="H113" s="20">
        <f t="shared" si="30"/>
        <v>0</v>
      </c>
      <c r="I113" s="20">
        <f t="shared" si="30"/>
        <v>0</v>
      </c>
      <c r="J113" s="20">
        <f t="shared" si="30"/>
        <v>0</v>
      </c>
      <c r="K113" s="20">
        <f t="shared" si="30"/>
        <v>0</v>
      </c>
      <c r="L113" s="20">
        <f t="shared" si="30"/>
        <v>0</v>
      </c>
      <c r="M113" s="20">
        <f t="shared" si="30"/>
        <v>0</v>
      </c>
      <c r="N113" s="20">
        <f t="shared" si="30"/>
        <v>0</v>
      </c>
      <c r="O113" s="20">
        <f t="shared" si="30"/>
        <v>0</v>
      </c>
      <c r="P113" s="20">
        <f t="shared" si="30"/>
        <v>0</v>
      </c>
      <c r="Q113" s="97">
        <f t="shared" si="30"/>
        <v>0</v>
      </c>
      <c r="R113" s="20">
        <f t="shared" si="30"/>
        <v>0</v>
      </c>
    </row>
    <row r="114" spans="1:18" ht="12.75">
      <c r="A114" s="16" t="s">
        <v>128</v>
      </c>
      <c r="B114" s="18" t="s">
        <v>207</v>
      </c>
      <c r="C114" s="91" t="s">
        <v>16</v>
      </c>
      <c r="D114" s="20">
        <f t="shared" si="24"/>
        <v>0</v>
      </c>
      <c r="E114" s="20">
        <v>0</v>
      </c>
      <c r="F114" s="85">
        <f t="shared" si="21"/>
        <v>0</v>
      </c>
      <c r="G114" s="20">
        <f aca="true" t="shared" si="31" ref="G114:R114">G85-G144</f>
        <v>0</v>
      </c>
      <c r="H114" s="20">
        <f t="shared" si="31"/>
        <v>0</v>
      </c>
      <c r="I114" s="20">
        <f t="shared" si="31"/>
        <v>0</v>
      </c>
      <c r="J114" s="20">
        <f t="shared" si="31"/>
        <v>0</v>
      </c>
      <c r="K114" s="20">
        <f t="shared" si="31"/>
        <v>0</v>
      </c>
      <c r="L114" s="20">
        <f t="shared" si="31"/>
        <v>0</v>
      </c>
      <c r="M114" s="20">
        <f t="shared" si="31"/>
        <v>0</v>
      </c>
      <c r="N114" s="20">
        <f t="shared" si="31"/>
        <v>0</v>
      </c>
      <c r="O114" s="20">
        <f t="shared" si="31"/>
        <v>0</v>
      </c>
      <c r="P114" s="20">
        <f t="shared" si="31"/>
        <v>0</v>
      </c>
      <c r="Q114" s="97">
        <f t="shared" si="31"/>
        <v>0</v>
      </c>
      <c r="R114" s="20">
        <f t="shared" si="31"/>
        <v>0</v>
      </c>
    </row>
    <row r="115" spans="1:18" ht="12.75">
      <c r="A115" s="16" t="s">
        <v>129</v>
      </c>
      <c r="B115" s="18" t="s">
        <v>208</v>
      </c>
      <c r="C115" s="91" t="s">
        <v>16</v>
      </c>
      <c r="D115" s="20">
        <f t="shared" si="24"/>
        <v>0</v>
      </c>
      <c r="E115" s="20">
        <v>0</v>
      </c>
      <c r="F115" s="85">
        <f t="shared" si="21"/>
        <v>0.09999999999999876</v>
      </c>
      <c r="G115" s="20">
        <f aca="true" t="shared" si="32" ref="G115:R115">G86-G145</f>
        <v>0</v>
      </c>
      <c r="H115" s="20">
        <f t="shared" si="32"/>
        <v>0</v>
      </c>
      <c r="I115" s="20">
        <f t="shared" si="32"/>
        <v>0</v>
      </c>
      <c r="J115" s="20">
        <f t="shared" si="32"/>
        <v>-0.10000000000000053</v>
      </c>
      <c r="K115" s="20">
        <f t="shared" si="32"/>
        <v>0</v>
      </c>
      <c r="L115" s="20">
        <f t="shared" si="32"/>
        <v>0</v>
      </c>
      <c r="M115" s="20">
        <f t="shared" si="32"/>
        <v>0</v>
      </c>
      <c r="N115" s="20">
        <f t="shared" si="32"/>
        <v>0</v>
      </c>
      <c r="O115" s="20">
        <f t="shared" si="32"/>
        <v>0</v>
      </c>
      <c r="P115" s="20">
        <f t="shared" si="32"/>
        <v>0</v>
      </c>
      <c r="Q115" s="97">
        <f t="shared" si="32"/>
        <v>0.1999999999999993</v>
      </c>
      <c r="R115" s="20">
        <f t="shared" si="32"/>
        <v>0</v>
      </c>
    </row>
    <row r="116" spans="1:18" ht="12.75">
      <c r="A116" s="16" t="s">
        <v>130</v>
      </c>
      <c r="B116" s="18" t="s">
        <v>99</v>
      </c>
      <c r="C116" s="91" t="s">
        <v>16</v>
      </c>
      <c r="D116" s="20">
        <f t="shared" si="24"/>
        <v>0</v>
      </c>
      <c r="E116" s="20">
        <v>0</v>
      </c>
      <c r="F116" s="85">
        <f t="shared" si="21"/>
        <v>0</v>
      </c>
      <c r="G116" s="20">
        <f aca="true" t="shared" si="33" ref="G116:R116">G87-G146</f>
        <v>0</v>
      </c>
      <c r="H116" s="20">
        <f t="shared" si="33"/>
        <v>0</v>
      </c>
      <c r="I116" s="20">
        <f t="shared" si="33"/>
        <v>0</v>
      </c>
      <c r="J116" s="20">
        <f t="shared" si="33"/>
        <v>0</v>
      </c>
      <c r="K116" s="20">
        <f t="shared" si="33"/>
        <v>0</v>
      </c>
      <c r="L116" s="20">
        <f t="shared" si="33"/>
        <v>0</v>
      </c>
      <c r="M116" s="20">
        <f t="shared" si="33"/>
        <v>0</v>
      </c>
      <c r="N116" s="20">
        <f t="shared" si="33"/>
        <v>0</v>
      </c>
      <c r="O116" s="20">
        <f t="shared" si="33"/>
        <v>0</v>
      </c>
      <c r="P116" s="20">
        <f t="shared" si="33"/>
        <v>0</v>
      </c>
      <c r="Q116" s="97">
        <f t="shared" si="33"/>
        <v>0</v>
      </c>
      <c r="R116" s="20">
        <f t="shared" si="33"/>
        <v>0</v>
      </c>
    </row>
    <row r="117" spans="1:18" ht="12.75">
      <c r="A117" s="16" t="s">
        <v>131</v>
      </c>
      <c r="B117" s="18" t="s">
        <v>209</v>
      </c>
      <c r="C117" s="91" t="s">
        <v>16</v>
      </c>
      <c r="D117" s="74">
        <f t="shared" si="24"/>
        <v>0</v>
      </c>
      <c r="E117" s="20">
        <v>0</v>
      </c>
      <c r="F117" s="85">
        <f t="shared" si="21"/>
        <v>0</v>
      </c>
      <c r="G117" s="20">
        <f aca="true" t="shared" si="34" ref="G117:R117">G88-G147</f>
        <v>0</v>
      </c>
      <c r="H117" s="20">
        <f t="shared" si="34"/>
        <v>0</v>
      </c>
      <c r="I117" s="20">
        <f t="shared" si="34"/>
        <v>0</v>
      </c>
      <c r="J117" s="20">
        <f t="shared" si="34"/>
        <v>0</v>
      </c>
      <c r="K117" s="20">
        <f t="shared" si="34"/>
        <v>0</v>
      </c>
      <c r="L117" s="20">
        <f t="shared" si="34"/>
        <v>0</v>
      </c>
      <c r="M117" s="20">
        <f t="shared" si="34"/>
        <v>0</v>
      </c>
      <c r="N117" s="20">
        <f t="shared" si="34"/>
        <v>0</v>
      </c>
      <c r="O117" s="20">
        <f t="shared" si="34"/>
        <v>0</v>
      </c>
      <c r="P117" s="20">
        <f t="shared" si="34"/>
        <v>0</v>
      </c>
      <c r="Q117" s="97">
        <f t="shared" si="34"/>
        <v>0</v>
      </c>
      <c r="R117" s="20">
        <f t="shared" si="34"/>
        <v>0</v>
      </c>
    </row>
    <row r="118" spans="1:18" ht="12.75">
      <c r="A118" s="16" t="s">
        <v>132</v>
      </c>
      <c r="B118" s="18" t="s">
        <v>210</v>
      </c>
      <c r="C118" s="91" t="s">
        <v>16</v>
      </c>
      <c r="D118" s="74">
        <f t="shared" si="24"/>
        <v>0</v>
      </c>
      <c r="E118" s="20">
        <v>0</v>
      </c>
      <c r="F118" s="85">
        <f t="shared" si="21"/>
        <v>0</v>
      </c>
      <c r="G118" s="20">
        <f aca="true" t="shared" si="35" ref="G118:R118">G89-G148</f>
        <v>0</v>
      </c>
      <c r="H118" s="20">
        <f t="shared" si="35"/>
        <v>0</v>
      </c>
      <c r="I118" s="20">
        <f t="shared" si="35"/>
        <v>0</v>
      </c>
      <c r="J118" s="20">
        <f t="shared" si="35"/>
        <v>0</v>
      </c>
      <c r="K118" s="20">
        <f t="shared" si="35"/>
        <v>0</v>
      </c>
      <c r="L118" s="20">
        <f t="shared" si="35"/>
        <v>0</v>
      </c>
      <c r="M118" s="20">
        <f t="shared" si="35"/>
        <v>0</v>
      </c>
      <c r="N118" s="20">
        <f t="shared" si="35"/>
        <v>0</v>
      </c>
      <c r="O118" s="20">
        <f t="shared" si="35"/>
        <v>0</v>
      </c>
      <c r="P118" s="20">
        <f t="shared" si="35"/>
        <v>0</v>
      </c>
      <c r="Q118" s="97">
        <f t="shared" si="35"/>
        <v>0</v>
      </c>
      <c r="R118" s="20">
        <f t="shared" si="35"/>
        <v>0</v>
      </c>
    </row>
    <row r="119" spans="1:18" ht="12.75">
      <c r="A119" s="16" t="s">
        <v>133</v>
      </c>
      <c r="B119" s="18" t="s">
        <v>235</v>
      </c>
      <c r="C119" s="91" t="s">
        <v>16</v>
      </c>
      <c r="D119" s="74">
        <f t="shared" si="24"/>
        <v>0</v>
      </c>
      <c r="E119" s="20">
        <v>0</v>
      </c>
      <c r="F119" s="85">
        <f t="shared" si="21"/>
        <v>0</v>
      </c>
      <c r="G119" s="20">
        <f aca="true" t="shared" si="36" ref="G119:R119">G90-G149</f>
        <v>0</v>
      </c>
      <c r="H119" s="20">
        <f t="shared" si="36"/>
        <v>0</v>
      </c>
      <c r="I119" s="20">
        <f t="shared" si="36"/>
        <v>0</v>
      </c>
      <c r="J119" s="20">
        <f t="shared" si="36"/>
        <v>0</v>
      </c>
      <c r="K119" s="20">
        <f t="shared" si="36"/>
        <v>0</v>
      </c>
      <c r="L119" s="20">
        <f t="shared" si="36"/>
        <v>0</v>
      </c>
      <c r="M119" s="20">
        <f t="shared" si="36"/>
        <v>0</v>
      </c>
      <c r="N119" s="20">
        <f t="shared" si="36"/>
        <v>0</v>
      </c>
      <c r="O119" s="20">
        <f t="shared" si="36"/>
        <v>0</v>
      </c>
      <c r="P119" s="20">
        <f t="shared" si="36"/>
        <v>0</v>
      </c>
      <c r="Q119" s="97">
        <f t="shared" si="36"/>
        <v>0</v>
      </c>
      <c r="R119" s="20">
        <f t="shared" si="36"/>
        <v>0</v>
      </c>
    </row>
    <row r="120" spans="1:18" ht="12.75">
      <c r="A120" s="16" t="s">
        <v>134</v>
      </c>
      <c r="B120" s="18" t="s">
        <v>236</v>
      </c>
      <c r="C120" s="91" t="s">
        <v>16</v>
      </c>
      <c r="D120" s="74">
        <f t="shared" si="24"/>
        <v>0</v>
      </c>
      <c r="E120" s="20">
        <v>0</v>
      </c>
      <c r="F120" s="85">
        <f t="shared" si="21"/>
        <v>0</v>
      </c>
      <c r="G120" s="20">
        <f aca="true" t="shared" si="37" ref="G120:R120">G91-G150</f>
        <v>0</v>
      </c>
      <c r="H120" s="20">
        <f t="shared" si="37"/>
        <v>0</v>
      </c>
      <c r="I120" s="20">
        <f t="shared" si="37"/>
        <v>0</v>
      </c>
      <c r="J120" s="20">
        <f t="shared" si="37"/>
        <v>0</v>
      </c>
      <c r="K120" s="20">
        <f t="shared" si="37"/>
        <v>0</v>
      </c>
      <c r="L120" s="20">
        <f t="shared" si="37"/>
        <v>0</v>
      </c>
      <c r="M120" s="20">
        <f t="shared" si="37"/>
        <v>0</v>
      </c>
      <c r="N120" s="20">
        <f t="shared" si="37"/>
        <v>0</v>
      </c>
      <c r="O120" s="20">
        <f t="shared" si="37"/>
        <v>0</v>
      </c>
      <c r="P120" s="20">
        <f t="shared" si="37"/>
        <v>0</v>
      </c>
      <c r="Q120" s="97">
        <f t="shared" si="37"/>
        <v>0</v>
      </c>
      <c r="R120" s="20">
        <f t="shared" si="37"/>
        <v>0</v>
      </c>
    </row>
    <row r="121" spans="1:18" ht="12.75">
      <c r="A121" s="16" t="s">
        <v>135</v>
      </c>
      <c r="B121" s="18" t="s">
        <v>108</v>
      </c>
      <c r="C121" s="91" t="s">
        <v>16</v>
      </c>
      <c r="D121" s="74">
        <f t="shared" si="24"/>
        <v>0</v>
      </c>
      <c r="E121" s="20">
        <v>0</v>
      </c>
      <c r="F121" s="85">
        <f t="shared" si="21"/>
        <v>0</v>
      </c>
      <c r="G121" s="20">
        <f aca="true" t="shared" si="38" ref="G121:R121">G92-G151</f>
        <v>0</v>
      </c>
      <c r="H121" s="20">
        <f t="shared" si="38"/>
        <v>0</v>
      </c>
      <c r="I121" s="20">
        <f t="shared" si="38"/>
        <v>0</v>
      </c>
      <c r="J121" s="20">
        <f t="shared" si="38"/>
        <v>0</v>
      </c>
      <c r="K121" s="20">
        <f t="shared" si="38"/>
        <v>0</v>
      </c>
      <c r="L121" s="20">
        <f t="shared" si="38"/>
        <v>0</v>
      </c>
      <c r="M121" s="20">
        <f t="shared" si="38"/>
        <v>0</v>
      </c>
      <c r="N121" s="20">
        <f t="shared" si="38"/>
        <v>0</v>
      </c>
      <c r="O121" s="20">
        <f t="shared" si="38"/>
        <v>0</v>
      </c>
      <c r="P121" s="20">
        <f t="shared" si="38"/>
        <v>0</v>
      </c>
      <c r="Q121" s="97">
        <f t="shared" si="38"/>
        <v>0</v>
      </c>
      <c r="R121" s="20">
        <f t="shared" si="38"/>
        <v>0</v>
      </c>
    </row>
    <row r="122" spans="1:18" ht="12.75">
      <c r="A122" s="16" t="s">
        <v>136</v>
      </c>
      <c r="B122" s="18" t="s">
        <v>109</v>
      </c>
      <c r="C122" s="91" t="s">
        <v>16</v>
      </c>
      <c r="D122" s="20">
        <f>D93-(D152+D155+D168)</f>
        <v>0</v>
      </c>
      <c r="E122" s="20">
        <v>0</v>
      </c>
      <c r="F122" s="85">
        <f>SUM(G122:R122)</f>
        <v>0.05800000000000072</v>
      </c>
      <c r="G122" s="20">
        <v>0</v>
      </c>
      <c r="H122" s="20">
        <v>0</v>
      </c>
      <c r="I122" s="20">
        <v>0</v>
      </c>
      <c r="J122" s="20">
        <v>0</v>
      </c>
      <c r="K122" s="20">
        <f>K93-(K152+K155+K168)</f>
        <v>-0.0019999999999997797</v>
      </c>
      <c r="L122" s="20">
        <f>L93-(L152+L155+L168)</f>
        <v>0.08999999999999986</v>
      </c>
      <c r="M122" s="20">
        <f>M93-(M152+M155+M168)</f>
        <v>-0.009999999999999787</v>
      </c>
      <c r="N122" s="20">
        <f>N93-(N152+N155+N168)</f>
        <v>-0.009999999999999787</v>
      </c>
      <c r="O122" s="20">
        <f>O93-(O152+O155+O168)</f>
        <v>-0.009999999999999787</v>
      </c>
      <c r="P122" s="20">
        <v>0</v>
      </c>
      <c r="Q122" s="97">
        <v>0</v>
      </c>
      <c r="R122" s="20">
        <v>0</v>
      </c>
    </row>
    <row r="123" spans="1:18" ht="12.75">
      <c r="A123" s="16" t="s">
        <v>237</v>
      </c>
      <c r="B123" s="79" t="s">
        <v>213</v>
      </c>
      <c r="C123" s="91" t="s">
        <v>16</v>
      </c>
      <c r="D123" s="20">
        <f>D94-(D194+D215)</f>
        <v>0.20000000000000284</v>
      </c>
      <c r="E123" s="20">
        <v>0.8</v>
      </c>
      <c r="F123" s="85">
        <f t="shared" si="21"/>
        <v>1.2000000000000028</v>
      </c>
      <c r="G123" s="20">
        <f aca="true" t="shared" si="39" ref="G123:R123">G94-(G194+G215)</f>
        <v>0.20000000000000284</v>
      </c>
      <c r="H123" s="20">
        <f t="shared" si="39"/>
        <v>0.20000000000000284</v>
      </c>
      <c r="I123" s="20">
        <f t="shared" si="39"/>
        <v>0.20000000000000284</v>
      </c>
      <c r="J123" s="20">
        <f t="shared" si="39"/>
        <v>0.10000000000000142</v>
      </c>
      <c r="K123" s="20">
        <f t="shared" si="39"/>
        <v>0</v>
      </c>
      <c r="L123" s="20">
        <f t="shared" si="39"/>
        <v>0</v>
      </c>
      <c r="M123" s="20">
        <f t="shared" si="39"/>
        <v>0</v>
      </c>
      <c r="N123" s="20">
        <f t="shared" si="39"/>
        <v>0</v>
      </c>
      <c r="O123" s="20">
        <f t="shared" si="39"/>
        <v>0</v>
      </c>
      <c r="P123" s="20">
        <f t="shared" si="39"/>
        <v>0.10000000000000142</v>
      </c>
      <c r="Q123" s="97">
        <f t="shared" si="39"/>
        <v>0.20000000000000284</v>
      </c>
      <c r="R123" s="20">
        <f t="shared" si="39"/>
        <v>0.19999999999998863</v>
      </c>
    </row>
    <row r="124" spans="1:18" ht="12.75">
      <c r="A124" s="16" t="s">
        <v>238</v>
      </c>
      <c r="B124" s="80" t="s">
        <v>267</v>
      </c>
      <c r="C124" s="91" t="s">
        <v>16</v>
      </c>
      <c r="D124" s="20">
        <f>D95-D195</f>
        <v>0.6000000000000014</v>
      </c>
      <c r="E124" s="20">
        <v>2.7</v>
      </c>
      <c r="F124" s="85">
        <f t="shared" si="21"/>
        <v>2.800000000000006</v>
      </c>
      <c r="G124" s="20">
        <f aca="true" t="shared" si="40" ref="G124:R124">G95-G195</f>
        <v>0.5</v>
      </c>
      <c r="H124" s="20">
        <f t="shared" si="40"/>
        <v>0.5</v>
      </c>
      <c r="I124" s="20">
        <f t="shared" si="40"/>
        <v>0.4000000000000057</v>
      </c>
      <c r="J124" s="20">
        <f t="shared" si="40"/>
        <v>0.09999999999999964</v>
      </c>
      <c r="K124" s="20">
        <f t="shared" si="40"/>
        <v>0</v>
      </c>
      <c r="L124" s="20">
        <f t="shared" si="40"/>
        <v>0</v>
      </c>
      <c r="M124" s="20">
        <f t="shared" si="40"/>
        <v>0</v>
      </c>
      <c r="N124" s="20">
        <f t="shared" si="40"/>
        <v>0</v>
      </c>
      <c r="O124" s="20">
        <f t="shared" si="40"/>
        <v>0</v>
      </c>
      <c r="P124" s="20">
        <f t="shared" si="40"/>
        <v>0.1999999999999993</v>
      </c>
      <c r="Q124" s="97">
        <f t="shared" si="40"/>
        <v>0.6000000000000014</v>
      </c>
      <c r="R124" s="20">
        <f t="shared" si="40"/>
        <v>0.5</v>
      </c>
    </row>
    <row r="125" spans="1:18" ht="12.75">
      <c r="A125" s="16" t="s">
        <v>239</v>
      </c>
      <c r="B125" s="81" t="s">
        <v>214</v>
      </c>
      <c r="C125" s="91" t="s">
        <v>16</v>
      </c>
      <c r="D125" s="20">
        <f>D96-D196</f>
        <v>0.10000000000002274</v>
      </c>
      <c r="E125" s="20">
        <v>0.5</v>
      </c>
      <c r="F125" s="85">
        <f t="shared" si="21"/>
        <v>0.6000000000000156</v>
      </c>
      <c r="G125" s="20">
        <f aca="true" t="shared" si="41" ref="G125:R125">G96-G196</f>
        <v>0.09999999999999432</v>
      </c>
      <c r="H125" s="20">
        <f t="shared" si="41"/>
        <v>0.10000000000000853</v>
      </c>
      <c r="I125" s="20">
        <f t="shared" si="41"/>
        <v>0.10000000000000853</v>
      </c>
      <c r="J125" s="20">
        <f t="shared" si="41"/>
        <v>0</v>
      </c>
      <c r="K125" s="20">
        <f t="shared" si="41"/>
        <v>0</v>
      </c>
      <c r="L125" s="20">
        <f t="shared" si="41"/>
        <v>0</v>
      </c>
      <c r="M125" s="20">
        <f t="shared" si="41"/>
        <v>0</v>
      </c>
      <c r="N125" s="20">
        <f t="shared" si="41"/>
        <v>0</v>
      </c>
      <c r="O125" s="20">
        <f t="shared" si="41"/>
        <v>0</v>
      </c>
      <c r="P125" s="20">
        <f t="shared" si="41"/>
        <v>0</v>
      </c>
      <c r="Q125" s="97">
        <f t="shared" si="41"/>
        <v>0.10000000000000142</v>
      </c>
      <c r="R125" s="20">
        <f t="shared" si="41"/>
        <v>0.20000000000000284</v>
      </c>
    </row>
    <row r="126" spans="1:18" ht="12.75">
      <c r="A126" s="16" t="s">
        <v>240</v>
      </c>
      <c r="B126" s="80" t="s">
        <v>215</v>
      </c>
      <c r="C126" s="91" t="s">
        <v>16</v>
      </c>
      <c r="D126" s="20">
        <f>D97-(D197+D216)</f>
        <v>2.5</v>
      </c>
      <c r="E126" s="20">
        <v>0.7</v>
      </c>
      <c r="F126" s="85">
        <f t="shared" si="21"/>
        <v>0.799999999999983</v>
      </c>
      <c r="G126" s="20">
        <f aca="true" t="shared" si="42" ref="G126:R126">G97-(G197+G216)</f>
        <v>0.09999999999999432</v>
      </c>
      <c r="H126" s="20">
        <f t="shared" si="42"/>
        <v>0.09999999999999432</v>
      </c>
      <c r="I126" s="20">
        <f t="shared" si="42"/>
        <v>0.09999999999999432</v>
      </c>
      <c r="J126" s="20">
        <f t="shared" si="42"/>
        <v>0</v>
      </c>
      <c r="K126" s="20">
        <f t="shared" si="42"/>
        <v>0</v>
      </c>
      <c r="L126" s="20">
        <f t="shared" si="42"/>
        <v>0</v>
      </c>
      <c r="M126" s="20">
        <f t="shared" si="42"/>
        <v>0</v>
      </c>
      <c r="N126" s="20">
        <f t="shared" si="42"/>
        <v>0</v>
      </c>
      <c r="O126" s="20">
        <f t="shared" si="42"/>
        <v>0</v>
      </c>
      <c r="P126" s="20">
        <f t="shared" si="42"/>
        <v>0.10000000000000142</v>
      </c>
      <c r="Q126" s="97">
        <f t="shared" si="42"/>
        <v>0.19999999999999574</v>
      </c>
      <c r="R126" s="20">
        <f t="shared" si="42"/>
        <v>0.20000000000000284</v>
      </c>
    </row>
    <row r="127" spans="1:18" ht="12.75">
      <c r="A127" s="16" t="s">
        <v>241</v>
      </c>
      <c r="B127" s="82" t="s">
        <v>216</v>
      </c>
      <c r="C127" s="91" t="s">
        <v>16</v>
      </c>
      <c r="D127" s="20">
        <f>D98-D198</f>
        <v>0</v>
      </c>
      <c r="E127" s="20">
        <v>0</v>
      </c>
      <c r="F127" s="85">
        <f t="shared" si="21"/>
        <v>0</v>
      </c>
      <c r="G127" s="20">
        <f aca="true" t="shared" si="43" ref="G127:R127">G98-G198</f>
        <v>0</v>
      </c>
      <c r="H127" s="20">
        <f t="shared" si="43"/>
        <v>0</v>
      </c>
      <c r="I127" s="20">
        <f t="shared" si="43"/>
        <v>0</v>
      </c>
      <c r="J127" s="20">
        <f t="shared" si="43"/>
        <v>0</v>
      </c>
      <c r="K127" s="20">
        <f t="shared" si="43"/>
        <v>0</v>
      </c>
      <c r="L127" s="20">
        <f t="shared" si="43"/>
        <v>0</v>
      </c>
      <c r="M127" s="20">
        <f t="shared" si="43"/>
        <v>0</v>
      </c>
      <c r="N127" s="20">
        <f t="shared" si="43"/>
        <v>0</v>
      </c>
      <c r="O127" s="20">
        <f t="shared" si="43"/>
        <v>0</v>
      </c>
      <c r="P127" s="20">
        <f t="shared" si="43"/>
        <v>0</v>
      </c>
      <c r="Q127" s="97">
        <f t="shared" si="43"/>
        <v>0</v>
      </c>
      <c r="R127" s="20">
        <f t="shared" si="43"/>
        <v>0</v>
      </c>
    </row>
    <row r="128" spans="1:18" ht="12.75">
      <c r="A128" s="16" t="s">
        <v>242</v>
      </c>
      <c r="B128" s="82" t="s">
        <v>217</v>
      </c>
      <c r="C128" s="91" t="s">
        <v>16</v>
      </c>
      <c r="D128" s="20">
        <f>D99-D199</f>
        <v>0</v>
      </c>
      <c r="E128" s="20">
        <v>0</v>
      </c>
      <c r="F128" s="85">
        <f t="shared" si="21"/>
        <v>0.10000000000000142</v>
      </c>
      <c r="G128" s="20">
        <f aca="true" t="shared" si="44" ref="G128:R128">G99-G199</f>
        <v>0.10000000000000142</v>
      </c>
      <c r="H128" s="20">
        <f t="shared" si="44"/>
        <v>0</v>
      </c>
      <c r="I128" s="20">
        <f t="shared" si="44"/>
        <v>0</v>
      </c>
      <c r="J128" s="20">
        <f t="shared" si="44"/>
        <v>0</v>
      </c>
      <c r="K128" s="20">
        <f t="shared" si="44"/>
        <v>0</v>
      </c>
      <c r="L128" s="20">
        <f t="shared" si="44"/>
        <v>0</v>
      </c>
      <c r="M128" s="20">
        <f t="shared" si="44"/>
        <v>0</v>
      </c>
      <c r="N128" s="20">
        <f t="shared" si="44"/>
        <v>0</v>
      </c>
      <c r="O128" s="20">
        <f t="shared" si="44"/>
        <v>0</v>
      </c>
      <c r="P128" s="20">
        <f t="shared" si="44"/>
        <v>0</v>
      </c>
      <c r="Q128" s="97">
        <f t="shared" si="44"/>
        <v>0</v>
      </c>
      <c r="R128" s="20">
        <f t="shared" si="44"/>
        <v>0</v>
      </c>
    </row>
    <row r="129" spans="1:18" ht="12.75">
      <c r="A129" s="16" t="s">
        <v>243</v>
      </c>
      <c r="B129" s="82" t="s">
        <v>268</v>
      </c>
      <c r="C129" s="91" t="s">
        <v>16</v>
      </c>
      <c r="D129" s="20">
        <f>D100-(D200+D217)</f>
        <v>0.6999999999999886</v>
      </c>
      <c r="E129" s="20">
        <v>2.3</v>
      </c>
      <c r="F129" s="85">
        <f t="shared" si="21"/>
        <v>2.700000000000003</v>
      </c>
      <c r="G129" s="20">
        <f aca="true" t="shared" si="45" ref="G129:R129">G100-(G200+G217)</f>
        <v>0.5</v>
      </c>
      <c r="H129" s="20">
        <f t="shared" si="45"/>
        <v>0.5</v>
      </c>
      <c r="I129" s="20">
        <f t="shared" si="45"/>
        <v>0.5</v>
      </c>
      <c r="J129" s="20">
        <f t="shared" si="45"/>
        <v>0.10000000000000142</v>
      </c>
      <c r="K129" s="20">
        <f t="shared" si="45"/>
        <v>0</v>
      </c>
      <c r="L129" s="20">
        <f t="shared" si="45"/>
        <v>0</v>
      </c>
      <c r="M129" s="20">
        <f t="shared" si="45"/>
        <v>0</v>
      </c>
      <c r="N129" s="20">
        <f t="shared" si="45"/>
        <v>0</v>
      </c>
      <c r="O129" s="20">
        <f t="shared" si="45"/>
        <v>0</v>
      </c>
      <c r="P129" s="20">
        <f t="shared" si="45"/>
        <v>0.20000000000000284</v>
      </c>
      <c r="Q129" s="97">
        <f t="shared" si="45"/>
        <v>0.29999999999999716</v>
      </c>
      <c r="R129" s="20">
        <f t="shared" si="45"/>
        <v>0.6000000000000014</v>
      </c>
    </row>
    <row r="130" spans="1:18" ht="12.75">
      <c r="A130" s="16" t="s">
        <v>244</v>
      </c>
      <c r="B130" s="82" t="s">
        <v>219</v>
      </c>
      <c r="C130" s="91" t="s">
        <v>16</v>
      </c>
      <c r="D130" s="20">
        <f>D101-D201</f>
        <v>0.09999999999999432</v>
      </c>
      <c r="E130" s="20">
        <v>0.5</v>
      </c>
      <c r="F130" s="85">
        <f t="shared" si="21"/>
        <v>0.7000000000000064</v>
      </c>
      <c r="G130" s="20">
        <f aca="true" t="shared" si="46" ref="G130:R130">G101-G201</f>
        <v>0.20000000000000284</v>
      </c>
      <c r="H130" s="20">
        <f t="shared" si="46"/>
        <v>0.10000000000000142</v>
      </c>
      <c r="I130" s="20">
        <f t="shared" si="46"/>
        <v>0.10000000000000142</v>
      </c>
      <c r="J130" s="20">
        <f t="shared" si="46"/>
        <v>0.10000000000000142</v>
      </c>
      <c r="K130" s="20">
        <f t="shared" si="46"/>
        <v>0</v>
      </c>
      <c r="L130" s="20">
        <f t="shared" si="46"/>
        <v>0</v>
      </c>
      <c r="M130" s="20">
        <f t="shared" si="46"/>
        <v>0</v>
      </c>
      <c r="N130" s="20">
        <f t="shared" si="46"/>
        <v>0</v>
      </c>
      <c r="O130" s="20">
        <f t="shared" si="46"/>
        <v>0</v>
      </c>
      <c r="P130" s="20">
        <f t="shared" si="46"/>
        <v>0.09999999999999787</v>
      </c>
      <c r="Q130" s="97">
        <f t="shared" si="46"/>
        <v>0</v>
      </c>
      <c r="R130" s="20">
        <f t="shared" si="46"/>
        <v>0.10000000000000142</v>
      </c>
    </row>
    <row r="131" spans="1:18" ht="12.75">
      <c r="A131" s="16" t="s">
        <v>245</v>
      </c>
      <c r="B131" s="80" t="s">
        <v>220</v>
      </c>
      <c r="C131" s="91" t="s">
        <v>16</v>
      </c>
      <c r="D131" s="20">
        <f>D102-(D202+D218)</f>
        <v>0.29999999999999716</v>
      </c>
      <c r="E131" s="20">
        <v>0.5</v>
      </c>
      <c r="F131" s="85">
        <f t="shared" si="21"/>
        <v>0.6000000000000071</v>
      </c>
      <c r="G131" s="20">
        <f aca="true" t="shared" si="47" ref="G131:R131">G102-(G202+G218)</f>
        <v>0.10000000000000142</v>
      </c>
      <c r="H131" s="20">
        <f t="shared" si="47"/>
        <v>0.10000000000000142</v>
      </c>
      <c r="I131" s="20">
        <f t="shared" si="47"/>
        <v>0.10000000000000142</v>
      </c>
      <c r="J131" s="20">
        <f t="shared" si="47"/>
        <v>0</v>
      </c>
      <c r="K131" s="20">
        <f t="shared" si="47"/>
        <v>0</v>
      </c>
      <c r="L131" s="20">
        <f t="shared" si="47"/>
        <v>0</v>
      </c>
      <c r="M131" s="20">
        <f t="shared" si="47"/>
        <v>0</v>
      </c>
      <c r="N131" s="20">
        <f t="shared" si="47"/>
        <v>0.1</v>
      </c>
      <c r="O131" s="20">
        <f t="shared" si="47"/>
        <v>0</v>
      </c>
      <c r="P131" s="20">
        <f t="shared" si="47"/>
        <v>0</v>
      </c>
      <c r="Q131" s="97">
        <f t="shared" si="47"/>
        <v>0</v>
      </c>
      <c r="R131" s="20">
        <f t="shared" si="47"/>
        <v>0.20000000000000284</v>
      </c>
    </row>
    <row r="132" spans="1:18" ht="12.75">
      <c r="A132" s="16" t="s">
        <v>246</v>
      </c>
      <c r="B132" s="82" t="s">
        <v>221</v>
      </c>
      <c r="C132" s="91" t="s">
        <v>16</v>
      </c>
      <c r="D132" s="20">
        <f>D103-D203</f>
        <v>0</v>
      </c>
      <c r="E132" s="20">
        <v>0.3</v>
      </c>
      <c r="F132" s="85">
        <f t="shared" si="21"/>
        <v>0.29999999999999716</v>
      </c>
      <c r="G132" s="20">
        <f aca="true" t="shared" si="48" ref="G132:R132">G103-G203</f>
        <v>0.09999999999999432</v>
      </c>
      <c r="H132" s="20">
        <f t="shared" si="48"/>
        <v>0.10000000000000142</v>
      </c>
      <c r="I132" s="20">
        <f t="shared" si="48"/>
        <v>0</v>
      </c>
      <c r="J132" s="20">
        <f t="shared" si="48"/>
        <v>0</v>
      </c>
      <c r="K132" s="20">
        <f t="shared" si="48"/>
        <v>0</v>
      </c>
      <c r="L132" s="20">
        <f t="shared" si="48"/>
        <v>0</v>
      </c>
      <c r="M132" s="20">
        <f t="shared" si="48"/>
        <v>0</v>
      </c>
      <c r="N132" s="20">
        <f t="shared" si="48"/>
        <v>0</v>
      </c>
      <c r="O132" s="20">
        <f t="shared" si="48"/>
        <v>0</v>
      </c>
      <c r="P132" s="20">
        <f t="shared" si="48"/>
        <v>0</v>
      </c>
      <c r="Q132" s="97">
        <f t="shared" si="48"/>
        <v>0</v>
      </c>
      <c r="R132" s="20">
        <f t="shared" si="48"/>
        <v>0.10000000000000142</v>
      </c>
    </row>
    <row r="133" spans="1:18" ht="51">
      <c r="A133" s="49">
        <v>3</v>
      </c>
      <c r="B133" s="50" t="s">
        <v>163</v>
      </c>
      <c r="C133" s="25" t="s">
        <v>16</v>
      </c>
      <c r="D133" s="15">
        <f>D134+D153+D166</f>
        <v>2739.4</v>
      </c>
      <c r="E133" s="15">
        <f>E134+E153+E166</f>
        <v>4744.700000000001</v>
      </c>
      <c r="F133" s="105">
        <f>SUM(G133:R133)</f>
        <v>4645.982</v>
      </c>
      <c r="G133" s="15">
        <f aca="true" t="shared" si="49" ref="G133:R133">G134+G153+G166</f>
        <v>977.62</v>
      </c>
      <c r="H133" s="15">
        <f t="shared" si="49"/>
        <v>851.72</v>
      </c>
      <c r="I133" s="15">
        <f t="shared" si="49"/>
        <v>739.1199999999999</v>
      </c>
      <c r="J133" s="15">
        <f t="shared" si="49"/>
        <v>206.61999999999998</v>
      </c>
      <c r="K133" s="15">
        <f t="shared" si="49"/>
        <v>8.601999999999999</v>
      </c>
      <c r="L133" s="15">
        <f t="shared" si="49"/>
        <v>4.61</v>
      </c>
      <c r="M133" s="15">
        <f t="shared" si="49"/>
        <v>8.21</v>
      </c>
      <c r="N133" s="15">
        <f t="shared" si="49"/>
        <v>8.51</v>
      </c>
      <c r="O133" s="15">
        <f t="shared" si="49"/>
        <v>8.309999999999999</v>
      </c>
      <c r="P133" s="15">
        <f t="shared" si="49"/>
        <v>279.02</v>
      </c>
      <c r="Q133" s="97">
        <f t="shared" si="49"/>
        <v>643.82</v>
      </c>
      <c r="R133" s="15">
        <f t="shared" si="49"/>
        <v>909.82</v>
      </c>
    </row>
    <row r="134" spans="1:18" ht="12.75">
      <c r="A134" s="16" t="s">
        <v>137</v>
      </c>
      <c r="B134" s="21" t="s">
        <v>34</v>
      </c>
      <c r="C134" s="91" t="s">
        <v>16</v>
      </c>
      <c r="D134" s="22">
        <f>SUM(D135:D152)</f>
        <v>2007.7</v>
      </c>
      <c r="E134" s="22">
        <f>SUM(E135:E152)</f>
        <v>2277.9</v>
      </c>
      <c r="F134" s="86">
        <f>SUM(G134:R134)</f>
        <v>2066</v>
      </c>
      <c r="G134" s="22">
        <f aca="true" t="shared" si="50" ref="G134:R134">SUM(G135:G152)</f>
        <v>438.29999999999995</v>
      </c>
      <c r="H134" s="22">
        <f t="shared" si="50"/>
        <v>380.3</v>
      </c>
      <c r="I134" s="22">
        <f t="shared" si="50"/>
        <v>324.5999999999999</v>
      </c>
      <c r="J134" s="22">
        <f t="shared" si="50"/>
        <v>93.29999999999998</v>
      </c>
      <c r="K134" s="22">
        <f t="shared" si="50"/>
        <v>8.2</v>
      </c>
      <c r="L134" s="22">
        <f t="shared" si="50"/>
        <v>4.4</v>
      </c>
      <c r="M134" s="22">
        <f t="shared" si="50"/>
        <v>7.800000000000001</v>
      </c>
      <c r="N134" s="22">
        <f t="shared" si="50"/>
        <v>8.2</v>
      </c>
      <c r="O134" s="22">
        <f t="shared" si="50"/>
        <v>7.999999999999999</v>
      </c>
      <c r="P134" s="22">
        <f t="shared" si="50"/>
        <v>86.4</v>
      </c>
      <c r="Q134" s="22">
        <f t="shared" si="50"/>
        <v>285.3</v>
      </c>
      <c r="R134" s="22">
        <f t="shared" si="50"/>
        <v>421.20000000000005</v>
      </c>
    </row>
    <row r="135" spans="1:18" ht="12.75">
      <c r="A135" s="16" t="s">
        <v>138</v>
      </c>
      <c r="B135" s="17" t="s">
        <v>82</v>
      </c>
      <c r="C135" s="91" t="s">
        <v>16</v>
      </c>
      <c r="D135" s="97">
        <f>D172+D209</f>
        <v>378.40000000000003</v>
      </c>
      <c r="E135" s="97">
        <v>428.3</v>
      </c>
      <c r="F135" s="87">
        <f>SUM(G135:R135)</f>
        <v>366.40000000000003</v>
      </c>
      <c r="G135" s="97">
        <f>G172+G209</f>
        <v>79</v>
      </c>
      <c r="H135" s="97">
        <f aca="true" t="shared" si="51" ref="H135:R135">H172+H209</f>
        <v>66.9</v>
      </c>
      <c r="I135" s="97">
        <f t="shared" si="51"/>
        <v>47.800000000000004</v>
      </c>
      <c r="J135" s="97">
        <f t="shared" si="51"/>
        <v>18.3</v>
      </c>
      <c r="K135" s="97">
        <f t="shared" si="51"/>
        <v>2</v>
      </c>
      <c r="L135" s="97">
        <f t="shared" si="51"/>
        <v>1</v>
      </c>
      <c r="M135" s="97">
        <f t="shared" si="51"/>
        <v>2</v>
      </c>
      <c r="N135" s="97">
        <f t="shared" si="51"/>
        <v>2</v>
      </c>
      <c r="O135" s="97">
        <f t="shared" si="51"/>
        <v>2</v>
      </c>
      <c r="P135" s="97">
        <f t="shared" si="51"/>
        <v>10.7</v>
      </c>
      <c r="Q135" s="97">
        <f>Q172+Q209</f>
        <v>52.1</v>
      </c>
      <c r="R135" s="97">
        <f t="shared" si="51"/>
        <v>82.60000000000001</v>
      </c>
    </row>
    <row r="136" spans="1:18" ht="12.75">
      <c r="A136" s="16" t="s">
        <v>139</v>
      </c>
      <c r="B136" s="18" t="s">
        <v>84</v>
      </c>
      <c r="C136" s="91" t="s">
        <v>16</v>
      </c>
      <c r="D136" s="97">
        <f aca="true" t="shared" si="52" ref="D136:D144">D173</f>
        <v>0</v>
      </c>
      <c r="E136" s="97">
        <v>0</v>
      </c>
      <c r="F136" s="87">
        <f aca="true" t="shared" si="53" ref="F136:F152">SUM(G136:R136)</f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</row>
    <row r="137" spans="1:18" ht="12.75">
      <c r="A137" s="16" t="s">
        <v>140</v>
      </c>
      <c r="B137" s="18" t="s">
        <v>86</v>
      </c>
      <c r="C137" s="91" t="s">
        <v>16</v>
      </c>
      <c r="D137" s="97">
        <f t="shared" si="52"/>
        <v>248.6</v>
      </c>
      <c r="E137" s="97">
        <v>268.1</v>
      </c>
      <c r="F137" s="87">
        <f t="shared" si="53"/>
        <v>295.3</v>
      </c>
      <c r="G137" s="97">
        <f aca="true" t="shared" si="54" ref="G137:R144">G174</f>
        <v>61.8</v>
      </c>
      <c r="H137" s="97">
        <f t="shared" si="54"/>
        <v>53.5</v>
      </c>
      <c r="I137" s="97">
        <f t="shared" si="54"/>
        <v>46.8</v>
      </c>
      <c r="J137" s="97">
        <f t="shared" si="54"/>
        <v>12.8</v>
      </c>
      <c r="K137" s="97">
        <f t="shared" si="54"/>
        <v>0</v>
      </c>
      <c r="L137" s="97">
        <f t="shared" si="54"/>
        <v>0</v>
      </c>
      <c r="M137" s="97">
        <f t="shared" si="54"/>
        <v>0</v>
      </c>
      <c r="N137" s="97">
        <f t="shared" si="54"/>
        <v>0</v>
      </c>
      <c r="O137" s="97">
        <f t="shared" si="54"/>
        <v>0</v>
      </c>
      <c r="P137" s="97">
        <f t="shared" si="54"/>
        <v>22.3</v>
      </c>
      <c r="Q137" s="97">
        <f t="shared" si="54"/>
        <v>42.5</v>
      </c>
      <c r="R137" s="97">
        <f t="shared" si="54"/>
        <v>55.6</v>
      </c>
    </row>
    <row r="138" spans="1:18" ht="12.75">
      <c r="A138" s="16" t="s">
        <v>141</v>
      </c>
      <c r="B138" s="18" t="s">
        <v>88</v>
      </c>
      <c r="C138" s="91" t="s">
        <v>16</v>
      </c>
      <c r="D138" s="97">
        <f t="shared" si="52"/>
        <v>40</v>
      </c>
      <c r="E138" s="97">
        <v>46.7</v>
      </c>
      <c r="F138" s="87">
        <f t="shared" si="53"/>
        <v>39.900000000000006</v>
      </c>
      <c r="G138" s="97">
        <f t="shared" si="54"/>
        <v>8.2</v>
      </c>
      <c r="H138" s="97">
        <f t="shared" si="54"/>
        <v>7.2</v>
      </c>
      <c r="I138" s="97">
        <f t="shared" si="54"/>
        <v>6.8</v>
      </c>
      <c r="J138" s="97">
        <f t="shared" si="54"/>
        <v>1.8</v>
      </c>
      <c r="K138" s="97">
        <f t="shared" si="54"/>
        <v>0</v>
      </c>
      <c r="L138" s="97">
        <f t="shared" si="54"/>
        <v>0</v>
      </c>
      <c r="M138" s="97">
        <f t="shared" si="54"/>
        <v>0</v>
      </c>
      <c r="N138" s="97">
        <f t="shared" si="54"/>
        <v>0</v>
      </c>
      <c r="O138" s="97">
        <f t="shared" si="54"/>
        <v>0</v>
      </c>
      <c r="P138" s="97">
        <f t="shared" si="54"/>
        <v>1</v>
      </c>
      <c r="Q138" s="97">
        <f t="shared" si="54"/>
        <v>6.6</v>
      </c>
      <c r="R138" s="97">
        <f t="shared" si="54"/>
        <v>8.3</v>
      </c>
    </row>
    <row r="139" spans="1:18" ht="12.75">
      <c r="A139" s="16" t="s">
        <v>142</v>
      </c>
      <c r="B139" s="18" t="s">
        <v>90</v>
      </c>
      <c r="C139" s="91" t="s">
        <v>16</v>
      </c>
      <c r="D139" s="97">
        <f t="shared" si="52"/>
        <v>31.6</v>
      </c>
      <c r="E139" s="97">
        <v>36.6</v>
      </c>
      <c r="F139" s="87">
        <f t="shared" si="53"/>
        <v>31.5</v>
      </c>
      <c r="G139" s="97">
        <f t="shared" si="54"/>
        <v>6.6</v>
      </c>
      <c r="H139" s="97">
        <f t="shared" si="54"/>
        <v>5.8</v>
      </c>
      <c r="I139" s="97">
        <f t="shared" si="54"/>
        <v>5.5</v>
      </c>
      <c r="J139" s="97">
        <f t="shared" si="54"/>
        <v>1.5</v>
      </c>
      <c r="K139" s="97">
        <f t="shared" si="54"/>
        <v>0</v>
      </c>
      <c r="L139" s="97">
        <f t="shared" si="54"/>
        <v>0</v>
      </c>
      <c r="M139" s="97">
        <f t="shared" si="54"/>
        <v>0</v>
      </c>
      <c r="N139" s="97">
        <f t="shared" si="54"/>
        <v>0</v>
      </c>
      <c r="O139" s="97">
        <f t="shared" si="54"/>
        <v>0</v>
      </c>
      <c r="P139" s="97">
        <f t="shared" si="54"/>
        <v>0.8</v>
      </c>
      <c r="Q139" s="97">
        <f t="shared" si="54"/>
        <v>5.2</v>
      </c>
      <c r="R139" s="97">
        <f t="shared" si="54"/>
        <v>6.1</v>
      </c>
    </row>
    <row r="140" spans="1:18" ht="12.75">
      <c r="A140" s="16" t="s">
        <v>143</v>
      </c>
      <c r="B140" s="18" t="s">
        <v>232</v>
      </c>
      <c r="C140" s="91" t="s">
        <v>16</v>
      </c>
      <c r="D140" s="97">
        <f t="shared" si="52"/>
        <v>50.9</v>
      </c>
      <c r="E140" s="97">
        <v>60</v>
      </c>
      <c r="F140" s="87">
        <f t="shared" si="53"/>
        <v>51</v>
      </c>
      <c r="G140" s="97">
        <f t="shared" si="54"/>
        <v>10</v>
      </c>
      <c r="H140" s="97">
        <f t="shared" si="54"/>
        <v>8.9</v>
      </c>
      <c r="I140" s="97">
        <f t="shared" si="54"/>
        <v>8.6</v>
      </c>
      <c r="J140" s="97">
        <f t="shared" si="54"/>
        <v>2.4</v>
      </c>
      <c r="K140" s="97">
        <f t="shared" si="54"/>
        <v>0</v>
      </c>
      <c r="L140" s="97">
        <f t="shared" si="54"/>
        <v>0</v>
      </c>
      <c r="M140" s="97">
        <f t="shared" si="54"/>
        <v>0</v>
      </c>
      <c r="N140" s="97">
        <f t="shared" si="54"/>
        <v>0</v>
      </c>
      <c r="O140" s="97">
        <f t="shared" si="54"/>
        <v>0</v>
      </c>
      <c r="P140" s="97">
        <f t="shared" si="54"/>
        <v>1.6</v>
      </c>
      <c r="Q140" s="97">
        <f t="shared" si="54"/>
        <v>9.2</v>
      </c>
      <c r="R140" s="97">
        <f t="shared" si="54"/>
        <v>10.3</v>
      </c>
    </row>
    <row r="141" spans="1:18" ht="12.75">
      <c r="A141" s="16" t="s">
        <v>144</v>
      </c>
      <c r="B141" s="18" t="s">
        <v>204</v>
      </c>
      <c r="C141" s="91" t="s">
        <v>16</v>
      </c>
      <c r="D141" s="97">
        <f t="shared" si="52"/>
        <v>20.1</v>
      </c>
      <c r="E141" s="97">
        <v>18.8</v>
      </c>
      <c r="F141" s="87">
        <f t="shared" si="53"/>
        <v>20.1</v>
      </c>
      <c r="G141" s="97">
        <f t="shared" si="54"/>
        <v>3.9</v>
      </c>
      <c r="H141" s="97">
        <f t="shared" si="54"/>
        <v>3.3</v>
      </c>
      <c r="I141" s="97">
        <f t="shared" si="54"/>
        <v>3.3</v>
      </c>
      <c r="J141" s="97">
        <f t="shared" si="54"/>
        <v>0.9</v>
      </c>
      <c r="K141" s="97">
        <f t="shared" si="54"/>
        <v>0</v>
      </c>
      <c r="L141" s="97">
        <f t="shared" si="54"/>
        <v>0</v>
      </c>
      <c r="M141" s="97">
        <f t="shared" si="54"/>
        <v>0</v>
      </c>
      <c r="N141" s="97">
        <f t="shared" si="54"/>
        <v>0</v>
      </c>
      <c r="O141" s="97">
        <f t="shared" si="54"/>
        <v>0</v>
      </c>
      <c r="P141" s="97">
        <f t="shared" si="54"/>
        <v>0.9</v>
      </c>
      <c r="Q141" s="97">
        <f t="shared" si="54"/>
        <v>4.8</v>
      </c>
      <c r="R141" s="97">
        <f t="shared" si="54"/>
        <v>3</v>
      </c>
    </row>
    <row r="142" spans="1:18" ht="12.75">
      <c r="A142" s="16" t="s">
        <v>145</v>
      </c>
      <c r="B142" s="18" t="s">
        <v>205</v>
      </c>
      <c r="C142" s="91" t="s">
        <v>16</v>
      </c>
      <c r="D142" s="97">
        <f t="shared" si="52"/>
        <v>32.3</v>
      </c>
      <c r="E142" s="97">
        <v>38.5</v>
      </c>
      <c r="F142" s="87">
        <f t="shared" si="53"/>
        <v>32.3</v>
      </c>
      <c r="G142" s="97">
        <f t="shared" si="54"/>
        <v>6.7</v>
      </c>
      <c r="H142" s="97">
        <f t="shared" si="54"/>
        <v>5.7</v>
      </c>
      <c r="I142" s="97">
        <f t="shared" si="54"/>
        <v>5.3</v>
      </c>
      <c r="J142" s="97">
        <f t="shared" si="54"/>
        <v>1.5</v>
      </c>
      <c r="K142" s="97">
        <f t="shared" si="54"/>
        <v>0</v>
      </c>
      <c r="L142" s="97">
        <f t="shared" si="54"/>
        <v>0</v>
      </c>
      <c r="M142" s="97">
        <f t="shared" si="54"/>
        <v>0</v>
      </c>
      <c r="N142" s="97">
        <f t="shared" si="54"/>
        <v>0</v>
      </c>
      <c r="O142" s="97">
        <f t="shared" si="54"/>
        <v>0</v>
      </c>
      <c r="P142" s="97">
        <f t="shared" si="54"/>
        <v>0.9</v>
      </c>
      <c r="Q142" s="97">
        <f t="shared" si="54"/>
        <v>5.5</v>
      </c>
      <c r="R142" s="97">
        <f t="shared" si="54"/>
        <v>6.7</v>
      </c>
    </row>
    <row r="143" spans="1:18" ht="12.75">
      <c r="A143" s="16" t="s">
        <v>146</v>
      </c>
      <c r="B143" s="18" t="s">
        <v>234</v>
      </c>
      <c r="C143" s="91" t="s">
        <v>16</v>
      </c>
      <c r="D143" s="97">
        <f t="shared" si="52"/>
        <v>42.7</v>
      </c>
      <c r="E143" s="97">
        <v>49.5</v>
      </c>
      <c r="F143" s="87">
        <f t="shared" si="53"/>
        <v>42.8</v>
      </c>
      <c r="G143" s="97">
        <f t="shared" si="54"/>
        <v>9.2</v>
      </c>
      <c r="H143" s="97">
        <f t="shared" si="54"/>
        <v>8.3</v>
      </c>
      <c r="I143" s="97">
        <f t="shared" si="54"/>
        <v>8.7</v>
      </c>
      <c r="J143" s="97">
        <f t="shared" si="54"/>
        <v>2.3</v>
      </c>
      <c r="K143" s="97">
        <f t="shared" si="54"/>
        <v>0</v>
      </c>
      <c r="L143" s="97">
        <f t="shared" si="54"/>
        <v>0</v>
      </c>
      <c r="M143" s="97">
        <f t="shared" si="54"/>
        <v>0</v>
      </c>
      <c r="N143" s="97">
        <f t="shared" si="54"/>
        <v>0</v>
      </c>
      <c r="O143" s="97">
        <f t="shared" si="54"/>
        <v>0</v>
      </c>
      <c r="P143" s="97">
        <f t="shared" si="54"/>
        <v>1.2</v>
      </c>
      <c r="Q143" s="97">
        <f t="shared" si="54"/>
        <v>6.3</v>
      </c>
      <c r="R143" s="97">
        <f t="shared" si="54"/>
        <v>6.8</v>
      </c>
    </row>
    <row r="144" spans="1:18" ht="12.75">
      <c r="A144" s="16" t="s">
        <v>147</v>
      </c>
      <c r="B144" s="18" t="s">
        <v>271</v>
      </c>
      <c r="C144" s="91" t="s">
        <v>16</v>
      </c>
      <c r="D144" s="97">
        <f t="shared" si="52"/>
        <v>75</v>
      </c>
      <c r="E144" s="97">
        <v>85.6</v>
      </c>
      <c r="F144" s="87">
        <f t="shared" si="53"/>
        <v>75</v>
      </c>
      <c r="G144" s="97">
        <f t="shared" si="54"/>
        <v>16</v>
      </c>
      <c r="H144" s="97">
        <f t="shared" si="54"/>
        <v>14.5</v>
      </c>
      <c r="I144" s="97">
        <f t="shared" si="54"/>
        <v>14</v>
      </c>
      <c r="J144" s="97">
        <f t="shared" si="54"/>
        <v>3</v>
      </c>
      <c r="K144" s="97">
        <f t="shared" si="54"/>
        <v>0</v>
      </c>
      <c r="L144" s="97">
        <f t="shared" si="54"/>
        <v>0</v>
      </c>
      <c r="M144" s="97">
        <f t="shared" si="54"/>
        <v>0</v>
      </c>
      <c r="N144" s="97">
        <f t="shared" si="54"/>
        <v>0</v>
      </c>
      <c r="O144" s="97">
        <f t="shared" si="54"/>
        <v>0</v>
      </c>
      <c r="P144" s="97">
        <f t="shared" si="54"/>
        <v>3.6</v>
      </c>
      <c r="Q144" s="97">
        <f t="shared" si="54"/>
        <v>8.8</v>
      </c>
      <c r="R144" s="97">
        <f t="shared" si="54"/>
        <v>15.1</v>
      </c>
    </row>
    <row r="145" spans="1:18" ht="12.75">
      <c r="A145" s="16" t="s">
        <v>148</v>
      </c>
      <c r="B145" s="18" t="s">
        <v>249</v>
      </c>
      <c r="C145" s="91" t="s">
        <v>16</v>
      </c>
      <c r="D145" s="97">
        <f>D182+D210</f>
        <v>59.3</v>
      </c>
      <c r="E145" s="97">
        <v>55.6</v>
      </c>
      <c r="F145" s="87">
        <f t="shared" si="53"/>
        <v>60.599999999999994</v>
      </c>
      <c r="G145" s="97">
        <f>G182+G210</f>
        <v>9.1</v>
      </c>
      <c r="H145" s="97">
        <f aca="true" t="shared" si="55" ref="H145:R145">H182+H210</f>
        <v>9.1</v>
      </c>
      <c r="I145" s="97">
        <f t="shared" si="55"/>
        <v>8.700000000000001</v>
      </c>
      <c r="J145" s="97">
        <f t="shared" si="55"/>
        <v>2.9000000000000004</v>
      </c>
      <c r="K145" s="97">
        <f t="shared" si="55"/>
        <v>0.8</v>
      </c>
      <c r="L145" s="97">
        <f t="shared" si="55"/>
        <v>0.8</v>
      </c>
      <c r="M145" s="97">
        <f t="shared" si="55"/>
        <v>0.4</v>
      </c>
      <c r="N145" s="97">
        <f t="shared" si="55"/>
        <v>0.8</v>
      </c>
      <c r="O145" s="97">
        <f t="shared" si="55"/>
        <v>0.8</v>
      </c>
      <c r="P145" s="97">
        <f t="shared" si="55"/>
        <v>3.2</v>
      </c>
      <c r="Q145" s="97">
        <f>Q182+Q210</f>
        <v>9.3</v>
      </c>
      <c r="R145" s="97">
        <f t="shared" si="55"/>
        <v>14.700000000000001</v>
      </c>
    </row>
    <row r="146" spans="1:18" ht="12.75">
      <c r="A146" s="16" t="s">
        <v>149</v>
      </c>
      <c r="B146" s="18" t="s">
        <v>272</v>
      </c>
      <c r="C146" s="91" t="s">
        <v>16</v>
      </c>
      <c r="D146" s="76">
        <f>D183</f>
        <v>52.6</v>
      </c>
      <c r="E146" s="97">
        <v>63.8</v>
      </c>
      <c r="F146" s="87">
        <f t="shared" si="53"/>
        <v>52.5</v>
      </c>
      <c r="G146" s="97">
        <f aca="true" t="shared" si="56" ref="G146:R146">G183</f>
        <v>10.8</v>
      </c>
      <c r="H146" s="97">
        <f t="shared" si="56"/>
        <v>9.5</v>
      </c>
      <c r="I146" s="97">
        <f t="shared" si="56"/>
        <v>8.2</v>
      </c>
      <c r="J146" s="97">
        <f t="shared" si="56"/>
        <v>1.8</v>
      </c>
      <c r="K146" s="97">
        <f t="shared" si="56"/>
        <v>0</v>
      </c>
      <c r="L146" s="97">
        <f t="shared" si="56"/>
        <v>0</v>
      </c>
      <c r="M146" s="97">
        <f t="shared" si="56"/>
        <v>0</v>
      </c>
      <c r="N146" s="97">
        <f t="shared" si="56"/>
        <v>0</v>
      </c>
      <c r="O146" s="97">
        <f t="shared" si="56"/>
        <v>0</v>
      </c>
      <c r="P146" s="97">
        <f t="shared" si="56"/>
        <v>2.7</v>
      </c>
      <c r="Q146" s="97">
        <f>Q183</f>
        <v>7.8</v>
      </c>
      <c r="R146" s="97">
        <f t="shared" si="56"/>
        <v>11.7</v>
      </c>
    </row>
    <row r="147" spans="1:18" ht="15" customHeight="1">
      <c r="A147" s="16" t="s">
        <v>150</v>
      </c>
      <c r="B147" s="18" t="s">
        <v>209</v>
      </c>
      <c r="C147" s="91" t="s">
        <v>16</v>
      </c>
      <c r="D147" s="76">
        <f>D184+D211</f>
        <v>507.7</v>
      </c>
      <c r="E147" s="97">
        <v>562.1</v>
      </c>
      <c r="F147" s="87">
        <f t="shared" si="53"/>
        <v>524.7</v>
      </c>
      <c r="G147" s="97">
        <f>G184+G211</f>
        <v>121.2</v>
      </c>
      <c r="H147" s="97">
        <f aca="true" t="shared" si="57" ref="H147:R147">H184+H211</f>
        <v>102.3</v>
      </c>
      <c r="I147" s="97">
        <f t="shared" si="57"/>
        <v>92.8</v>
      </c>
      <c r="J147" s="97">
        <f t="shared" si="57"/>
        <v>23.3</v>
      </c>
      <c r="K147" s="97">
        <f t="shared" si="57"/>
        <v>3</v>
      </c>
      <c r="L147" s="97">
        <f t="shared" si="57"/>
        <v>1.5</v>
      </c>
      <c r="M147" s="97">
        <f t="shared" si="57"/>
        <v>3</v>
      </c>
      <c r="N147" s="97">
        <f t="shared" si="57"/>
        <v>3</v>
      </c>
      <c r="O147" s="97">
        <f t="shared" si="57"/>
        <v>2.9</v>
      </c>
      <c r="P147" s="97">
        <f t="shared" si="57"/>
        <v>25.4</v>
      </c>
      <c r="Q147" s="97">
        <f>Q184+Q211</f>
        <v>52.1</v>
      </c>
      <c r="R147" s="97">
        <f t="shared" si="57"/>
        <v>94.2</v>
      </c>
    </row>
    <row r="148" spans="1:18" ht="16.5" customHeight="1">
      <c r="A148" s="16" t="s">
        <v>151</v>
      </c>
      <c r="B148" s="93" t="s">
        <v>251</v>
      </c>
      <c r="C148" s="91" t="s">
        <v>16</v>
      </c>
      <c r="D148" s="97">
        <f>D185</f>
        <v>83</v>
      </c>
      <c r="E148" s="97">
        <v>100.7</v>
      </c>
      <c r="F148" s="87">
        <f t="shared" si="53"/>
        <v>83</v>
      </c>
      <c r="G148" s="97">
        <f aca="true" t="shared" si="58" ref="G148:R148">G185</f>
        <v>18.2</v>
      </c>
      <c r="H148" s="97">
        <f t="shared" si="58"/>
        <v>16.1</v>
      </c>
      <c r="I148" s="97">
        <f t="shared" si="58"/>
        <v>13.7</v>
      </c>
      <c r="J148" s="97">
        <f t="shared" si="58"/>
        <v>3.8</v>
      </c>
      <c r="K148" s="97">
        <f t="shared" si="58"/>
        <v>0</v>
      </c>
      <c r="L148" s="97">
        <f t="shared" si="58"/>
        <v>0</v>
      </c>
      <c r="M148" s="97">
        <f t="shared" si="58"/>
        <v>0</v>
      </c>
      <c r="N148" s="97">
        <f t="shared" si="58"/>
        <v>0</v>
      </c>
      <c r="O148" s="97">
        <f t="shared" si="58"/>
        <v>0</v>
      </c>
      <c r="P148" s="97">
        <f t="shared" si="58"/>
        <v>1.2</v>
      </c>
      <c r="Q148" s="97">
        <f t="shared" si="58"/>
        <v>12.6</v>
      </c>
      <c r="R148" s="97">
        <f t="shared" si="58"/>
        <v>17.4</v>
      </c>
    </row>
    <row r="149" spans="1:18" ht="12.75">
      <c r="A149" s="16" t="s">
        <v>152</v>
      </c>
      <c r="B149" s="18" t="s">
        <v>211</v>
      </c>
      <c r="C149" s="91" t="s">
        <v>16</v>
      </c>
      <c r="D149" s="97">
        <f>D186</f>
        <v>67.1</v>
      </c>
      <c r="E149" s="97">
        <v>80</v>
      </c>
      <c r="F149" s="87">
        <f t="shared" si="53"/>
        <v>67</v>
      </c>
      <c r="G149" s="97">
        <f aca="true" t="shared" si="59" ref="G149:R149">G186</f>
        <v>13.4</v>
      </c>
      <c r="H149" s="97">
        <f t="shared" si="59"/>
        <v>11.5</v>
      </c>
      <c r="I149" s="97">
        <f t="shared" si="59"/>
        <v>10.8</v>
      </c>
      <c r="J149" s="97">
        <f t="shared" si="59"/>
        <v>2.7</v>
      </c>
      <c r="K149" s="97">
        <f t="shared" si="59"/>
        <v>0</v>
      </c>
      <c r="L149" s="97">
        <f t="shared" si="59"/>
        <v>0</v>
      </c>
      <c r="M149" s="97">
        <f t="shared" si="59"/>
        <v>0</v>
      </c>
      <c r="N149" s="97">
        <f t="shared" si="59"/>
        <v>0</v>
      </c>
      <c r="O149" s="97">
        <f t="shared" si="59"/>
        <v>0</v>
      </c>
      <c r="P149" s="97">
        <f t="shared" si="59"/>
        <v>2.5</v>
      </c>
      <c r="Q149" s="97">
        <f t="shared" si="59"/>
        <v>11.3</v>
      </c>
      <c r="R149" s="97">
        <f t="shared" si="59"/>
        <v>14.8</v>
      </c>
    </row>
    <row r="150" spans="1:18" ht="12.75">
      <c r="A150" s="16" t="s">
        <v>153</v>
      </c>
      <c r="B150" s="18" t="s">
        <v>236</v>
      </c>
      <c r="C150" s="91" t="s">
        <v>16</v>
      </c>
      <c r="D150" s="97">
        <f>D188</f>
        <v>58.8</v>
      </c>
      <c r="E150" s="97">
        <v>72.9</v>
      </c>
      <c r="F150" s="87">
        <f t="shared" si="53"/>
        <v>58.7</v>
      </c>
      <c r="G150" s="97">
        <f aca="true" t="shared" si="60" ref="G150:R151">G188</f>
        <v>12.2</v>
      </c>
      <c r="H150" s="97">
        <f t="shared" si="60"/>
        <v>10.5</v>
      </c>
      <c r="I150" s="97">
        <f t="shared" si="60"/>
        <v>8.9</v>
      </c>
      <c r="J150" s="97">
        <f t="shared" si="60"/>
        <v>2.6</v>
      </c>
      <c r="K150" s="97">
        <f t="shared" si="60"/>
        <v>0</v>
      </c>
      <c r="L150" s="97">
        <f t="shared" si="60"/>
        <v>0</v>
      </c>
      <c r="M150" s="97">
        <f t="shared" si="60"/>
        <v>0</v>
      </c>
      <c r="N150" s="97">
        <f t="shared" si="60"/>
        <v>0</v>
      </c>
      <c r="O150" s="97">
        <f t="shared" si="60"/>
        <v>0</v>
      </c>
      <c r="P150" s="97">
        <f t="shared" si="60"/>
        <v>2.5</v>
      </c>
      <c r="Q150" s="97">
        <f>Q188</f>
        <v>9.5</v>
      </c>
      <c r="R150" s="97">
        <f t="shared" si="60"/>
        <v>12.5</v>
      </c>
    </row>
    <row r="151" spans="1:18" ht="12.75">
      <c r="A151" s="16" t="s">
        <v>154</v>
      </c>
      <c r="B151" s="18" t="s">
        <v>108</v>
      </c>
      <c r="C151" s="91" t="s">
        <v>16</v>
      </c>
      <c r="D151" s="97">
        <f>D189</f>
        <v>93.4</v>
      </c>
      <c r="E151" s="97">
        <v>106.9</v>
      </c>
      <c r="F151" s="87">
        <f t="shared" si="53"/>
        <v>93.30000000000001</v>
      </c>
      <c r="G151" s="97">
        <f t="shared" si="60"/>
        <v>17.8</v>
      </c>
      <c r="H151" s="97">
        <f t="shared" si="60"/>
        <v>17.7</v>
      </c>
      <c r="I151" s="97">
        <f t="shared" si="60"/>
        <v>13.9</v>
      </c>
      <c r="J151" s="97">
        <f t="shared" si="60"/>
        <v>3.7</v>
      </c>
      <c r="K151" s="97">
        <f t="shared" si="60"/>
        <v>0</v>
      </c>
      <c r="L151" s="97">
        <f t="shared" si="60"/>
        <v>0</v>
      </c>
      <c r="M151" s="97">
        <f t="shared" si="60"/>
        <v>0</v>
      </c>
      <c r="N151" s="97">
        <f t="shared" si="60"/>
        <v>0</v>
      </c>
      <c r="O151" s="97">
        <f t="shared" si="60"/>
        <v>0</v>
      </c>
      <c r="P151" s="97">
        <f t="shared" si="60"/>
        <v>2.1</v>
      </c>
      <c r="Q151" s="97">
        <f>Q189</f>
        <v>17.5</v>
      </c>
      <c r="R151" s="97">
        <f t="shared" si="60"/>
        <v>20.6</v>
      </c>
    </row>
    <row r="152" spans="1:18" ht="12.75">
      <c r="A152" s="16" t="s">
        <v>155</v>
      </c>
      <c r="B152" s="18" t="s">
        <v>109</v>
      </c>
      <c r="C152" s="91" t="s">
        <v>16</v>
      </c>
      <c r="D152" s="97">
        <f>D190+D212</f>
        <v>166.20000000000002</v>
      </c>
      <c r="E152" s="97">
        <v>203.8</v>
      </c>
      <c r="F152" s="87">
        <f t="shared" si="53"/>
        <v>171.90000000000003</v>
      </c>
      <c r="G152" s="27">
        <f>G190+G212</f>
        <v>34.2</v>
      </c>
      <c r="H152" s="97">
        <f aca="true" t="shared" si="61" ref="H152:R152">H190+H212</f>
        <v>29.5</v>
      </c>
      <c r="I152" s="97">
        <f t="shared" si="61"/>
        <v>20.8</v>
      </c>
      <c r="J152" s="97">
        <f t="shared" si="61"/>
        <v>8</v>
      </c>
      <c r="K152" s="97">
        <f t="shared" si="61"/>
        <v>2.4</v>
      </c>
      <c r="L152" s="97">
        <f t="shared" si="61"/>
        <v>1.1</v>
      </c>
      <c r="M152" s="97">
        <f t="shared" si="61"/>
        <v>2.4</v>
      </c>
      <c r="N152" s="97">
        <f t="shared" si="61"/>
        <v>2.4</v>
      </c>
      <c r="O152" s="97">
        <f t="shared" si="61"/>
        <v>2.3</v>
      </c>
      <c r="P152" s="97">
        <f t="shared" si="61"/>
        <v>3.8</v>
      </c>
      <c r="Q152" s="97">
        <f>Q190+Q212</f>
        <v>24.200000000000003</v>
      </c>
      <c r="R152" s="97">
        <f t="shared" si="61"/>
        <v>40.800000000000004</v>
      </c>
    </row>
    <row r="153" spans="1:18" ht="12.75">
      <c r="A153" s="16" t="s">
        <v>156</v>
      </c>
      <c r="B153" s="21" t="s">
        <v>37</v>
      </c>
      <c r="C153" s="91" t="s">
        <v>16</v>
      </c>
      <c r="D153" s="24">
        <f>SUM(D154:D165)</f>
        <v>698.5999999999999</v>
      </c>
      <c r="E153" s="24">
        <f>SUM(E154:E165)</f>
        <v>2417.8</v>
      </c>
      <c r="F153" s="86">
        <f>SUM(G153:R153)</f>
        <v>2545.6820000000002</v>
      </c>
      <c r="G153" s="24">
        <f>SUM(G154:G165)</f>
        <v>531.72</v>
      </c>
      <c r="H153" s="24">
        <f aca="true" t="shared" si="62" ref="H153:R153">SUM(H154:H165)</f>
        <v>463.41999999999996</v>
      </c>
      <c r="I153" s="24">
        <f t="shared" si="62"/>
        <v>407.72</v>
      </c>
      <c r="J153" s="24">
        <f t="shared" si="62"/>
        <v>107.82</v>
      </c>
      <c r="K153" s="24">
        <f t="shared" si="62"/>
        <v>0.402</v>
      </c>
      <c r="L153" s="24">
        <f t="shared" si="62"/>
        <v>0.21000000000000002</v>
      </c>
      <c r="M153" s="24">
        <f t="shared" si="62"/>
        <v>0.41000000000000003</v>
      </c>
      <c r="N153" s="24">
        <f t="shared" si="62"/>
        <v>0.31000000000000005</v>
      </c>
      <c r="O153" s="24">
        <f t="shared" si="62"/>
        <v>0.31000000000000005</v>
      </c>
      <c r="P153" s="24">
        <f t="shared" si="62"/>
        <v>192.42</v>
      </c>
      <c r="Q153" s="22">
        <f t="shared" si="62"/>
        <v>357.9200000000001</v>
      </c>
      <c r="R153" s="24">
        <f t="shared" si="62"/>
        <v>483.02</v>
      </c>
    </row>
    <row r="154" spans="1:18" ht="12.75">
      <c r="A154" s="16" t="s">
        <v>157</v>
      </c>
      <c r="B154" s="26" t="s">
        <v>84</v>
      </c>
      <c r="C154" s="91" t="s">
        <v>16</v>
      </c>
      <c r="D154" s="97">
        <f>D192</f>
        <v>86.6</v>
      </c>
      <c r="E154" s="97">
        <v>104.6</v>
      </c>
      <c r="F154" s="87">
        <f>SUM(G154:R154)</f>
        <v>86.6</v>
      </c>
      <c r="G154" s="97">
        <f>G192</f>
        <v>20.9</v>
      </c>
      <c r="H154" s="97">
        <f aca="true" t="shared" si="63" ref="H154:R154">H192</f>
        <v>19.3</v>
      </c>
      <c r="I154" s="97">
        <f t="shared" si="63"/>
        <v>15.5</v>
      </c>
      <c r="J154" s="97">
        <f t="shared" si="63"/>
        <v>2.4</v>
      </c>
      <c r="K154" s="97">
        <f t="shared" si="63"/>
        <v>0</v>
      </c>
      <c r="L154" s="97">
        <f t="shared" si="63"/>
        <v>0</v>
      </c>
      <c r="M154" s="97">
        <f t="shared" si="63"/>
        <v>0</v>
      </c>
      <c r="N154" s="97">
        <f t="shared" si="63"/>
        <v>0</v>
      </c>
      <c r="O154" s="97">
        <f t="shared" si="63"/>
        <v>0</v>
      </c>
      <c r="P154" s="97">
        <f t="shared" si="63"/>
        <v>3.9</v>
      </c>
      <c r="Q154" s="97">
        <f>Q192</f>
        <v>3.7</v>
      </c>
      <c r="R154" s="97">
        <f t="shared" si="63"/>
        <v>20.9</v>
      </c>
    </row>
    <row r="155" spans="1:18" ht="12.75">
      <c r="A155" s="16" t="s">
        <v>158</v>
      </c>
      <c r="B155" s="18" t="s">
        <v>109</v>
      </c>
      <c r="C155" s="91" t="s">
        <v>16</v>
      </c>
      <c r="D155" s="27">
        <f>D193+D214</f>
        <v>19.1</v>
      </c>
      <c r="E155" s="97">
        <v>28.4</v>
      </c>
      <c r="F155" s="87">
        <f aca="true" t="shared" si="64" ref="F155:F165">SUM(G155:R155)</f>
        <v>18.881999999999998</v>
      </c>
      <c r="G155" s="97">
        <f>G193+G214</f>
        <v>3.32</v>
      </c>
      <c r="H155" s="97">
        <f aca="true" t="shared" si="65" ref="H155:R156">H193+H214</f>
        <v>4.319999999999999</v>
      </c>
      <c r="I155" s="97">
        <f t="shared" si="65"/>
        <v>3.72</v>
      </c>
      <c r="J155" s="97">
        <f t="shared" si="65"/>
        <v>3.12</v>
      </c>
      <c r="K155" s="97">
        <f t="shared" si="65"/>
        <v>0.002</v>
      </c>
      <c r="L155" s="97">
        <f t="shared" si="65"/>
        <v>0.01</v>
      </c>
      <c r="M155" s="97">
        <f t="shared" si="65"/>
        <v>0.01</v>
      </c>
      <c r="N155" s="97">
        <f t="shared" si="65"/>
        <v>0.01</v>
      </c>
      <c r="O155" s="97">
        <f t="shared" si="65"/>
        <v>0.01</v>
      </c>
      <c r="P155" s="97">
        <f t="shared" si="65"/>
        <v>0.02</v>
      </c>
      <c r="Q155" s="97">
        <f>Q193+Q214</f>
        <v>0.22</v>
      </c>
      <c r="R155" s="97">
        <f t="shared" si="65"/>
        <v>4.119999999999999</v>
      </c>
    </row>
    <row r="156" spans="1:18" ht="12.75">
      <c r="A156" s="16" t="s">
        <v>275</v>
      </c>
      <c r="B156" s="79" t="s">
        <v>213</v>
      </c>
      <c r="C156" s="91" t="s">
        <v>16</v>
      </c>
      <c r="D156" s="27">
        <f>D194+D215</f>
        <v>81.2</v>
      </c>
      <c r="E156" s="97">
        <v>341.9</v>
      </c>
      <c r="F156" s="87">
        <f t="shared" si="64"/>
        <v>384.69999999999993</v>
      </c>
      <c r="G156" s="97">
        <f>G194+G215</f>
        <v>80.5</v>
      </c>
      <c r="H156" s="97">
        <f t="shared" si="65"/>
        <v>69.7</v>
      </c>
      <c r="I156" s="97">
        <f t="shared" si="65"/>
        <v>61</v>
      </c>
      <c r="J156" s="97">
        <f t="shared" si="65"/>
        <v>16.7</v>
      </c>
      <c r="K156" s="97">
        <f t="shared" si="65"/>
        <v>0</v>
      </c>
      <c r="L156" s="97">
        <f t="shared" si="65"/>
        <v>0</v>
      </c>
      <c r="M156" s="97">
        <f t="shared" si="65"/>
        <v>0</v>
      </c>
      <c r="N156" s="97">
        <f t="shared" si="65"/>
        <v>0</v>
      </c>
      <c r="O156" s="97">
        <f t="shared" si="65"/>
        <v>0</v>
      </c>
      <c r="P156" s="97">
        <f t="shared" si="65"/>
        <v>28.9</v>
      </c>
      <c r="Q156" s="97">
        <f>Q194+Q215</f>
        <v>55.5</v>
      </c>
      <c r="R156" s="97">
        <f t="shared" si="65"/>
        <v>72.4</v>
      </c>
    </row>
    <row r="157" spans="1:18" ht="12.75">
      <c r="A157" s="16" t="s">
        <v>247</v>
      </c>
      <c r="B157" s="80" t="s">
        <v>273</v>
      </c>
      <c r="C157" s="91" t="s">
        <v>16</v>
      </c>
      <c r="D157" s="27">
        <f>D195</f>
        <v>44.6</v>
      </c>
      <c r="E157" s="97">
        <v>198.8</v>
      </c>
      <c r="F157" s="87">
        <f t="shared" si="64"/>
        <v>216.2</v>
      </c>
      <c r="G157" s="97">
        <f aca="true" t="shared" si="66" ref="G157:R165">G195</f>
        <v>45.3</v>
      </c>
      <c r="H157" s="97">
        <f t="shared" si="66"/>
        <v>39.2</v>
      </c>
      <c r="I157" s="97">
        <f t="shared" si="66"/>
        <v>34.3</v>
      </c>
      <c r="J157" s="97">
        <f t="shared" si="66"/>
        <v>9.4</v>
      </c>
      <c r="K157" s="97">
        <f t="shared" si="66"/>
        <v>0</v>
      </c>
      <c r="L157" s="97">
        <f t="shared" si="66"/>
        <v>0</v>
      </c>
      <c r="M157" s="97">
        <f t="shared" si="66"/>
        <v>0</v>
      </c>
      <c r="N157" s="97">
        <f t="shared" si="66"/>
        <v>0</v>
      </c>
      <c r="O157" s="97">
        <f t="shared" si="66"/>
        <v>0</v>
      </c>
      <c r="P157" s="97">
        <f t="shared" si="66"/>
        <v>16.3</v>
      </c>
      <c r="Q157" s="97">
        <f>Q195</f>
        <v>31</v>
      </c>
      <c r="R157" s="97">
        <f t="shared" si="66"/>
        <v>40.7</v>
      </c>
    </row>
    <row r="158" spans="1:18" ht="12.75">
      <c r="A158" s="16" t="s">
        <v>276</v>
      </c>
      <c r="B158" s="82" t="s">
        <v>274</v>
      </c>
      <c r="C158" s="91" t="s">
        <v>16</v>
      </c>
      <c r="D158" s="27">
        <f>D196</f>
        <v>129.7</v>
      </c>
      <c r="E158" s="97">
        <v>370.3</v>
      </c>
      <c r="F158" s="87">
        <f t="shared" si="64"/>
        <v>411.8</v>
      </c>
      <c r="G158" s="97">
        <f t="shared" si="66"/>
        <v>86.2</v>
      </c>
      <c r="H158" s="97">
        <f t="shared" si="66"/>
        <v>74.6</v>
      </c>
      <c r="I158" s="97">
        <f t="shared" si="66"/>
        <v>65.3</v>
      </c>
      <c r="J158" s="97">
        <f t="shared" si="66"/>
        <v>17.9</v>
      </c>
      <c r="K158" s="97">
        <f t="shared" si="66"/>
        <v>0</v>
      </c>
      <c r="L158" s="97">
        <f t="shared" si="66"/>
        <v>0</v>
      </c>
      <c r="M158" s="97">
        <f t="shared" si="66"/>
        <v>0</v>
      </c>
      <c r="N158" s="97">
        <f t="shared" si="66"/>
        <v>0</v>
      </c>
      <c r="O158" s="97">
        <f t="shared" si="66"/>
        <v>0</v>
      </c>
      <c r="P158" s="97">
        <f t="shared" si="66"/>
        <v>31</v>
      </c>
      <c r="Q158" s="97">
        <f>Q196</f>
        <v>59.3</v>
      </c>
      <c r="R158" s="97">
        <f t="shared" si="66"/>
        <v>77.5</v>
      </c>
    </row>
    <row r="159" spans="1:18" ht="12.75">
      <c r="A159" s="16" t="s">
        <v>248</v>
      </c>
      <c r="B159" s="80" t="s">
        <v>215</v>
      </c>
      <c r="C159" s="91" t="s">
        <v>16</v>
      </c>
      <c r="D159" s="27">
        <f>D197+D216</f>
        <v>85.6</v>
      </c>
      <c r="E159" s="97">
        <v>416.4</v>
      </c>
      <c r="F159" s="87">
        <f t="shared" si="64"/>
        <v>410.8</v>
      </c>
      <c r="G159" s="97">
        <f>G197+G216</f>
        <v>84.9</v>
      </c>
      <c r="H159" s="97">
        <f aca="true" t="shared" si="67" ref="H159:R159">H197+H216</f>
        <v>73.7</v>
      </c>
      <c r="I159" s="97">
        <f t="shared" si="67"/>
        <v>65.9</v>
      </c>
      <c r="J159" s="97">
        <f t="shared" si="67"/>
        <v>16.3</v>
      </c>
      <c r="K159" s="97">
        <f t="shared" si="67"/>
        <v>0</v>
      </c>
      <c r="L159" s="97">
        <f t="shared" si="67"/>
        <v>0</v>
      </c>
      <c r="M159" s="97">
        <f t="shared" si="67"/>
        <v>0</v>
      </c>
      <c r="N159" s="97">
        <f t="shared" si="67"/>
        <v>0</v>
      </c>
      <c r="O159" s="97">
        <f t="shared" si="67"/>
        <v>0</v>
      </c>
      <c r="P159" s="97">
        <f t="shared" si="67"/>
        <v>32.8</v>
      </c>
      <c r="Q159" s="97">
        <f>Q197+Q216</f>
        <v>60.2</v>
      </c>
      <c r="R159" s="97">
        <f t="shared" si="67"/>
        <v>77</v>
      </c>
    </row>
    <row r="160" spans="1:18" ht="12.75">
      <c r="A160" s="16" t="s">
        <v>277</v>
      </c>
      <c r="B160" s="82" t="s">
        <v>216</v>
      </c>
      <c r="C160" s="91" t="s">
        <v>16</v>
      </c>
      <c r="D160" s="27">
        <f>D198</f>
        <v>3.3</v>
      </c>
      <c r="E160" s="97">
        <v>13.8</v>
      </c>
      <c r="F160" s="87">
        <f t="shared" si="64"/>
        <v>20.599999999999998</v>
      </c>
      <c r="G160" s="97">
        <f t="shared" si="66"/>
        <v>4.3</v>
      </c>
      <c r="H160" s="97">
        <f t="shared" si="66"/>
        <v>3.7</v>
      </c>
      <c r="I160" s="97">
        <f t="shared" si="66"/>
        <v>3.3</v>
      </c>
      <c r="J160" s="97">
        <f t="shared" si="66"/>
        <v>0.9</v>
      </c>
      <c r="K160" s="97">
        <f t="shared" si="66"/>
        <v>0</v>
      </c>
      <c r="L160" s="97">
        <f t="shared" si="66"/>
        <v>0</v>
      </c>
      <c r="M160" s="97">
        <f t="shared" si="66"/>
        <v>0</v>
      </c>
      <c r="N160" s="97">
        <f t="shared" si="66"/>
        <v>0</v>
      </c>
      <c r="O160" s="97">
        <f t="shared" si="66"/>
        <v>0</v>
      </c>
      <c r="P160" s="97">
        <f t="shared" si="66"/>
        <v>1.6</v>
      </c>
      <c r="Q160" s="97">
        <f>Q198</f>
        <v>2.9</v>
      </c>
      <c r="R160" s="97">
        <f t="shared" si="66"/>
        <v>3.9</v>
      </c>
    </row>
    <row r="161" spans="1:18" ht="12.75">
      <c r="A161" s="16" t="s">
        <v>278</v>
      </c>
      <c r="B161" s="82" t="s">
        <v>217</v>
      </c>
      <c r="C161" s="91" t="s">
        <v>16</v>
      </c>
      <c r="D161" s="27">
        <f>D199</f>
        <v>17.9</v>
      </c>
      <c r="E161" s="97">
        <v>81.1</v>
      </c>
      <c r="F161" s="87">
        <f t="shared" si="64"/>
        <v>82.4</v>
      </c>
      <c r="G161" s="97">
        <f t="shared" si="66"/>
        <v>17.2</v>
      </c>
      <c r="H161" s="97">
        <f t="shared" si="66"/>
        <v>14.9</v>
      </c>
      <c r="I161" s="97">
        <f t="shared" si="66"/>
        <v>13.1</v>
      </c>
      <c r="J161" s="97">
        <f t="shared" si="66"/>
        <v>3.6</v>
      </c>
      <c r="K161" s="97">
        <f t="shared" si="66"/>
        <v>0</v>
      </c>
      <c r="L161" s="97">
        <f t="shared" si="66"/>
        <v>0</v>
      </c>
      <c r="M161" s="97">
        <f t="shared" si="66"/>
        <v>0</v>
      </c>
      <c r="N161" s="97">
        <f t="shared" si="66"/>
        <v>0</v>
      </c>
      <c r="O161" s="97">
        <f t="shared" si="66"/>
        <v>0</v>
      </c>
      <c r="P161" s="97">
        <f t="shared" si="66"/>
        <v>6.2</v>
      </c>
      <c r="Q161" s="97">
        <f>Q199</f>
        <v>11.9</v>
      </c>
      <c r="R161" s="97">
        <f t="shared" si="66"/>
        <v>15.5</v>
      </c>
    </row>
    <row r="162" spans="1:18" ht="12.75">
      <c r="A162" s="16" t="s">
        <v>279</v>
      </c>
      <c r="B162" s="82" t="s">
        <v>268</v>
      </c>
      <c r="C162" s="91" t="s">
        <v>16</v>
      </c>
      <c r="D162" s="27">
        <f>D200+D217</f>
        <v>88.10000000000001</v>
      </c>
      <c r="E162" s="97">
        <v>252.1</v>
      </c>
      <c r="F162" s="87">
        <f t="shared" si="64"/>
        <v>257.4</v>
      </c>
      <c r="G162" s="97">
        <f>G200+G217</f>
        <v>53</v>
      </c>
      <c r="H162" s="97">
        <f aca="true" t="shared" si="68" ref="H162:R162">H200+H217</f>
        <v>46</v>
      </c>
      <c r="I162" s="97">
        <f t="shared" si="68"/>
        <v>41.1</v>
      </c>
      <c r="J162" s="97">
        <f t="shared" si="68"/>
        <v>10.299999999999999</v>
      </c>
      <c r="K162" s="97">
        <f t="shared" si="68"/>
        <v>0.2</v>
      </c>
      <c r="L162" s="97">
        <f t="shared" si="68"/>
        <v>0.1</v>
      </c>
      <c r="M162" s="97">
        <f t="shared" si="68"/>
        <v>0.2</v>
      </c>
      <c r="N162" s="97">
        <f t="shared" si="68"/>
        <v>0.2</v>
      </c>
      <c r="O162" s="97">
        <f t="shared" si="68"/>
        <v>0.2</v>
      </c>
      <c r="P162" s="97">
        <f t="shared" si="68"/>
        <v>20.599999999999998</v>
      </c>
      <c r="Q162" s="97">
        <f>Q200+Q217</f>
        <v>37.5</v>
      </c>
      <c r="R162" s="97">
        <f t="shared" si="68"/>
        <v>48</v>
      </c>
    </row>
    <row r="163" spans="1:18" ht="12.75">
      <c r="A163" s="16" t="s">
        <v>280</v>
      </c>
      <c r="B163" s="82" t="s">
        <v>219</v>
      </c>
      <c r="C163" s="91" t="s">
        <v>16</v>
      </c>
      <c r="D163" s="27">
        <f>D201</f>
        <v>61.2</v>
      </c>
      <c r="E163" s="97">
        <v>248.1</v>
      </c>
      <c r="F163" s="87">
        <f t="shared" si="64"/>
        <v>280.99999999999994</v>
      </c>
      <c r="G163" s="97">
        <f t="shared" si="66"/>
        <v>58.8</v>
      </c>
      <c r="H163" s="97">
        <f t="shared" si="66"/>
        <v>50.9</v>
      </c>
      <c r="I163" s="97">
        <f t="shared" si="66"/>
        <v>44.5</v>
      </c>
      <c r="J163" s="97">
        <f t="shared" si="66"/>
        <v>12.2</v>
      </c>
      <c r="K163" s="97">
        <f t="shared" si="66"/>
        <v>0</v>
      </c>
      <c r="L163" s="97">
        <f t="shared" si="66"/>
        <v>0</v>
      </c>
      <c r="M163" s="97">
        <f t="shared" si="66"/>
        <v>0</v>
      </c>
      <c r="N163" s="97">
        <f t="shared" si="66"/>
        <v>0</v>
      </c>
      <c r="O163" s="97">
        <f t="shared" si="66"/>
        <v>0</v>
      </c>
      <c r="P163" s="97">
        <f t="shared" si="66"/>
        <v>21.1</v>
      </c>
      <c r="Q163" s="97">
        <f>Q201</f>
        <v>40.6</v>
      </c>
      <c r="R163" s="97">
        <f t="shared" si="66"/>
        <v>52.9</v>
      </c>
    </row>
    <row r="164" spans="1:18" ht="12.75">
      <c r="A164" s="16" t="s">
        <v>281</v>
      </c>
      <c r="B164" s="80" t="s">
        <v>220</v>
      </c>
      <c r="C164" s="91" t="s">
        <v>16</v>
      </c>
      <c r="D164" s="27">
        <f>D202+D218</f>
        <v>42.400000000000006</v>
      </c>
      <c r="E164" s="97">
        <v>181.5</v>
      </c>
      <c r="F164" s="87">
        <f t="shared" si="64"/>
        <v>187.89999999999998</v>
      </c>
      <c r="G164" s="97">
        <f>G202+G218</f>
        <v>38.6</v>
      </c>
      <c r="H164" s="97">
        <f aca="true" t="shared" si="69" ref="H164:R164">H202+H218</f>
        <v>33.5</v>
      </c>
      <c r="I164" s="97">
        <f t="shared" si="69"/>
        <v>30</v>
      </c>
      <c r="J164" s="97">
        <f t="shared" si="69"/>
        <v>7.6000000000000005</v>
      </c>
      <c r="K164" s="97">
        <f t="shared" si="69"/>
        <v>0.2</v>
      </c>
      <c r="L164" s="97">
        <f t="shared" si="69"/>
        <v>0.1</v>
      </c>
      <c r="M164" s="97">
        <f t="shared" si="69"/>
        <v>0.2</v>
      </c>
      <c r="N164" s="97">
        <f t="shared" si="69"/>
        <v>0.1</v>
      </c>
      <c r="O164" s="97">
        <f t="shared" si="69"/>
        <v>0.1</v>
      </c>
      <c r="P164" s="97">
        <f t="shared" si="69"/>
        <v>15</v>
      </c>
      <c r="Q164" s="97">
        <f>Q202+Q218</f>
        <v>27.5</v>
      </c>
      <c r="R164" s="97">
        <f t="shared" si="69"/>
        <v>35</v>
      </c>
    </row>
    <row r="165" spans="1:18" ht="12.75">
      <c r="A165" s="16" t="s">
        <v>282</v>
      </c>
      <c r="B165" s="82" t="s">
        <v>221</v>
      </c>
      <c r="C165" s="91" t="s">
        <v>16</v>
      </c>
      <c r="D165" s="27">
        <f>D203</f>
        <v>38.9</v>
      </c>
      <c r="E165" s="97">
        <v>180.8</v>
      </c>
      <c r="F165" s="87">
        <f t="shared" si="64"/>
        <v>187.4</v>
      </c>
      <c r="G165" s="97">
        <f t="shared" si="66"/>
        <v>38.7</v>
      </c>
      <c r="H165" s="97">
        <f t="shared" si="66"/>
        <v>33.6</v>
      </c>
      <c r="I165" s="97">
        <f t="shared" si="66"/>
        <v>30</v>
      </c>
      <c r="J165" s="97">
        <f t="shared" si="66"/>
        <v>7.4</v>
      </c>
      <c r="K165" s="97">
        <f t="shared" si="66"/>
        <v>0</v>
      </c>
      <c r="L165" s="97">
        <f t="shared" si="66"/>
        <v>0</v>
      </c>
      <c r="M165" s="97">
        <f t="shared" si="66"/>
        <v>0</v>
      </c>
      <c r="N165" s="97">
        <f t="shared" si="66"/>
        <v>0</v>
      </c>
      <c r="O165" s="97">
        <f t="shared" si="66"/>
        <v>0</v>
      </c>
      <c r="P165" s="97">
        <f t="shared" si="66"/>
        <v>15</v>
      </c>
      <c r="Q165" s="97">
        <f>Q203</f>
        <v>27.6</v>
      </c>
      <c r="R165" s="97">
        <f t="shared" si="66"/>
        <v>35.1</v>
      </c>
    </row>
    <row r="166" spans="1:18" ht="12.75">
      <c r="A166" s="16" t="s">
        <v>159</v>
      </c>
      <c r="B166" s="21" t="s">
        <v>38</v>
      </c>
      <c r="C166" s="92" t="s">
        <v>16</v>
      </c>
      <c r="D166" s="28">
        <f>SUM(D167:D168)</f>
        <v>33.1</v>
      </c>
      <c r="E166" s="28">
        <f>SUM(E167:E168)</f>
        <v>49</v>
      </c>
      <c r="F166" s="86">
        <f aca="true" t="shared" si="70" ref="F166:F171">SUM(G166:R166)</f>
        <v>34.3</v>
      </c>
      <c r="G166" s="28">
        <f>G167+G168</f>
        <v>7.6</v>
      </c>
      <c r="H166" s="28">
        <f aca="true" t="shared" si="71" ref="H166:R166">H167+H168</f>
        <v>8</v>
      </c>
      <c r="I166" s="28">
        <f t="shared" si="71"/>
        <v>6.8</v>
      </c>
      <c r="J166" s="28">
        <f t="shared" si="71"/>
        <v>5.5</v>
      </c>
      <c r="K166" s="28">
        <f t="shared" si="71"/>
        <v>0</v>
      </c>
      <c r="L166" s="28">
        <f t="shared" si="71"/>
        <v>0</v>
      </c>
      <c r="M166" s="28">
        <f t="shared" si="71"/>
        <v>0</v>
      </c>
      <c r="N166" s="28">
        <f t="shared" si="71"/>
        <v>0</v>
      </c>
      <c r="O166" s="28">
        <f t="shared" si="71"/>
        <v>0</v>
      </c>
      <c r="P166" s="28">
        <f t="shared" si="71"/>
        <v>0.2</v>
      </c>
      <c r="Q166" s="22">
        <f t="shared" si="71"/>
        <v>0.6000000000000001</v>
      </c>
      <c r="R166" s="28">
        <f t="shared" si="71"/>
        <v>5.6000000000000005</v>
      </c>
    </row>
    <row r="167" spans="1:18" ht="12.75">
      <c r="A167" s="16" t="s">
        <v>160</v>
      </c>
      <c r="B167" s="26" t="s">
        <v>110</v>
      </c>
      <c r="C167" s="91" t="s">
        <v>16</v>
      </c>
      <c r="D167" s="27">
        <f>D205</f>
        <v>2.4</v>
      </c>
      <c r="E167" s="27">
        <v>2.9</v>
      </c>
      <c r="F167" s="87">
        <f t="shared" si="70"/>
        <v>3.6000000000000005</v>
      </c>
      <c r="G167" s="27">
        <f>G205</f>
        <v>0.8</v>
      </c>
      <c r="H167" s="27">
        <f aca="true" t="shared" si="72" ref="H167:R168">H205</f>
        <v>0.7</v>
      </c>
      <c r="I167" s="27">
        <f t="shared" si="72"/>
        <v>0.6</v>
      </c>
      <c r="J167" s="27">
        <f t="shared" si="72"/>
        <v>0.2</v>
      </c>
      <c r="K167" s="27">
        <f t="shared" si="72"/>
        <v>0</v>
      </c>
      <c r="L167" s="27">
        <f t="shared" si="72"/>
        <v>0</v>
      </c>
      <c r="M167" s="27">
        <f t="shared" si="72"/>
        <v>0</v>
      </c>
      <c r="N167" s="27">
        <f t="shared" si="72"/>
        <v>0</v>
      </c>
      <c r="O167" s="27">
        <f t="shared" si="72"/>
        <v>0</v>
      </c>
      <c r="P167" s="27">
        <f t="shared" si="72"/>
        <v>0.2</v>
      </c>
      <c r="Q167" s="97">
        <f>Q205</f>
        <v>0.4</v>
      </c>
      <c r="R167" s="27">
        <f t="shared" si="72"/>
        <v>0.7</v>
      </c>
    </row>
    <row r="168" spans="1:18" ht="12.75">
      <c r="A168" s="16" t="s">
        <v>161</v>
      </c>
      <c r="B168" s="18" t="s">
        <v>109</v>
      </c>
      <c r="C168" s="91" t="s">
        <v>16</v>
      </c>
      <c r="D168" s="27">
        <f>D206</f>
        <v>30.7</v>
      </c>
      <c r="E168" s="27">
        <v>46.1</v>
      </c>
      <c r="F168" s="87">
        <f t="shared" si="70"/>
        <v>30.700000000000003</v>
      </c>
      <c r="G168" s="27">
        <f>G206</f>
        <v>6.8</v>
      </c>
      <c r="H168" s="27">
        <f t="shared" si="72"/>
        <v>7.3</v>
      </c>
      <c r="I168" s="27">
        <f t="shared" si="72"/>
        <v>6.2</v>
      </c>
      <c r="J168" s="27">
        <f t="shared" si="72"/>
        <v>5.3</v>
      </c>
      <c r="K168" s="27">
        <f t="shared" si="72"/>
        <v>0</v>
      </c>
      <c r="L168" s="27">
        <f t="shared" si="72"/>
        <v>0</v>
      </c>
      <c r="M168" s="27">
        <f t="shared" si="72"/>
        <v>0</v>
      </c>
      <c r="N168" s="27">
        <f t="shared" si="72"/>
        <v>0</v>
      </c>
      <c r="O168" s="27">
        <f t="shared" si="72"/>
        <v>0</v>
      </c>
      <c r="P168" s="27">
        <f t="shared" si="72"/>
        <v>0</v>
      </c>
      <c r="Q168" s="97">
        <f>Q206</f>
        <v>0.2</v>
      </c>
      <c r="R168" s="27">
        <f t="shared" si="72"/>
        <v>4.9</v>
      </c>
    </row>
    <row r="169" spans="1:18" ht="38.25">
      <c r="A169" s="49">
        <v>4</v>
      </c>
      <c r="B169" s="63" t="s">
        <v>111</v>
      </c>
      <c r="C169" s="49" t="s">
        <v>16</v>
      </c>
      <c r="D169" s="15">
        <f>D170+D207</f>
        <v>2792.8</v>
      </c>
      <c r="E169" s="15">
        <f>E170+E207</f>
        <v>4810.299999999999</v>
      </c>
      <c r="F169" s="83">
        <f t="shared" si="70"/>
        <v>4645.982</v>
      </c>
      <c r="G169" s="15">
        <f>G170+G207</f>
        <v>977.6199999999999</v>
      </c>
      <c r="H169" s="15">
        <f aca="true" t="shared" si="73" ref="H169:R169">H170+H207</f>
        <v>851.72</v>
      </c>
      <c r="I169" s="15">
        <f t="shared" si="73"/>
        <v>739.12</v>
      </c>
      <c r="J169" s="15">
        <f t="shared" si="73"/>
        <v>206.61999999999998</v>
      </c>
      <c r="K169" s="15">
        <f t="shared" si="73"/>
        <v>8.601999999999999</v>
      </c>
      <c r="L169" s="15">
        <f t="shared" si="73"/>
        <v>4.61</v>
      </c>
      <c r="M169" s="15">
        <f t="shared" si="73"/>
        <v>8.21</v>
      </c>
      <c r="N169" s="15">
        <f t="shared" si="73"/>
        <v>8.51</v>
      </c>
      <c r="O169" s="15">
        <f t="shared" si="73"/>
        <v>8.309999999999999</v>
      </c>
      <c r="P169" s="15">
        <f t="shared" si="73"/>
        <v>279.02</v>
      </c>
      <c r="Q169" s="94">
        <f>Q170+Q207</f>
        <v>643.8200000000002</v>
      </c>
      <c r="R169" s="15">
        <f t="shared" si="73"/>
        <v>909.8200000000002</v>
      </c>
    </row>
    <row r="170" spans="1:18" ht="38.25">
      <c r="A170" s="88" t="s">
        <v>50</v>
      </c>
      <c r="B170" s="64" t="s">
        <v>283</v>
      </c>
      <c r="C170" s="49" t="s">
        <v>16</v>
      </c>
      <c r="D170" s="15">
        <f>D171+D191+D204</f>
        <v>2678.7000000000003</v>
      </c>
      <c r="E170" s="15">
        <f>E171+E191+E204</f>
        <v>4733.299999999999</v>
      </c>
      <c r="F170" s="83">
        <f t="shared" si="70"/>
        <v>4520.6</v>
      </c>
      <c r="G170" s="15">
        <f aca="true" t="shared" si="74" ref="G170:R170">G171+G191+G204</f>
        <v>964.1999999999999</v>
      </c>
      <c r="H170" s="15">
        <f t="shared" si="74"/>
        <v>839.5</v>
      </c>
      <c r="I170" s="15">
        <f t="shared" si="74"/>
        <v>725.8</v>
      </c>
      <c r="J170" s="15">
        <f t="shared" si="74"/>
        <v>195.89999999999998</v>
      </c>
      <c r="K170" s="15">
        <f t="shared" si="74"/>
        <v>0</v>
      </c>
      <c r="L170" s="15">
        <f t="shared" si="74"/>
        <v>0</v>
      </c>
      <c r="M170" s="15">
        <f t="shared" si="74"/>
        <v>0</v>
      </c>
      <c r="N170" s="15">
        <f t="shared" si="74"/>
        <v>0</v>
      </c>
      <c r="O170" s="15">
        <f t="shared" si="74"/>
        <v>0</v>
      </c>
      <c r="P170" s="15">
        <f t="shared" si="74"/>
        <v>268</v>
      </c>
      <c r="Q170" s="94">
        <f>Q171+Q191+Q204</f>
        <v>630.7000000000002</v>
      </c>
      <c r="R170" s="15">
        <f t="shared" si="74"/>
        <v>896.5000000000001</v>
      </c>
    </row>
    <row r="171" spans="1:18" ht="12.75">
      <c r="A171" s="5" t="s">
        <v>164</v>
      </c>
      <c r="B171" s="21" t="s">
        <v>34</v>
      </c>
      <c r="C171" s="92" t="s">
        <v>16</v>
      </c>
      <c r="D171" s="22">
        <f>SUM(D172:D190)</f>
        <v>1952.4000000000003</v>
      </c>
      <c r="E171" s="22">
        <f>SUM(E172:E190)</f>
        <v>2280.2999999999997</v>
      </c>
      <c r="F171" s="86">
        <f t="shared" si="70"/>
        <v>1945.3</v>
      </c>
      <c r="G171" s="22">
        <f>SUM(G172:G190)</f>
        <v>425.3999999999999</v>
      </c>
      <c r="H171" s="22">
        <f aca="true" t="shared" si="75" ref="H171:R171">SUM(H172:H190)</f>
        <v>368.50000000000006</v>
      </c>
      <c r="I171" s="22">
        <f t="shared" si="75"/>
        <v>311.7</v>
      </c>
      <c r="J171" s="22">
        <f t="shared" si="75"/>
        <v>82.99999999999999</v>
      </c>
      <c r="K171" s="22">
        <f t="shared" si="75"/>
        <v>0</v>
      </c>
      <c r="L171" s="22">
        <f t="shared" si="75"/>
        <v>0</v>
      </c>
      <c r="M171" s="22">
        <f t="shared" si="75"/>
        <v>0</v>
      </c>
      <c r="N171" s="22">
        <f t="shared" si="75"/>
        <v>0</v>
      </c>
      <c r="O171" s="22">
        <f t="shared" si="75"/>
        <v>0</v>
      </c>
      <c r="P171" s="22">
        <f t="shared" si="75"/>
        <v>75.8</v>
      </c>
      <c r="Q171" s="97">
        <f t="shared" si="75"/>
        <v>272.6</v>
      </c>
      <c r="R171" s="22">
        <f t="shared" si="75"/>
        <v>408.3</v>
      </c>
    </row>
    <row r="172" spans="1:18" ht="12.75">
      <c r="A172" s="5" t="s">
        <v>165</v>
      </c>
      <c r="B172" s="17" t="s">
        <v>82</v>
      </c>
      <c r="C172" s="92" t="s">
        <v>16</v>
      </c>
      <c r="D172" s="56">
        <v>336.6</v>
      </c>
      <c r="E172" s="56">
        <v>407.9</v>
      </c>
      <c r="F172" s="87">
        <f aca="true" t="shared" si="76" ref="F172:F212">SUM(G172:R172)</f>
        <v>336.6</v>
      </c>
      <c r="G172" s="97">
        <v>75.8</v>
      </c>
      <c r="H172" s="97">
        <v>64</v>
      </c>
      <c r="I172" s="97">
        <v>44.6</v>
      </c>
      <c r="J172" s="97">
        <v>15.8</v>
      </c>
      <c r="K172" s="97"/>
      <c r="L172" s="97"/>
      <c r="M172" s="97"/>
      <c r="N172" s="97"/>
      <c r="O172" s="97"/>
      <c r="P172" s="97">
        <v>8.1</v>
      </c>
      <c r="Q172" s="97">
        <v>48.9</v>
      </c>
      <c r="R172" s="97">
        <v>79.4</v>
      </c>
    </row>
    <row r="173" spans="1:18" ht="12.75">
      <c r="A173" s="5" t="s">
        <v>166</v>
      </c>
      <c r="B173" s="18" t="s">
        <v>84</v>
      </c>
      <c r="C173" s="92" t="s">
        <v>16</v>
      </c>
      <c r="D173" s="56"/>
      <c r="E173" s="56"/>
      <c r="F173" s="8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1:18" ht="12.75">
      <c r="A174" s="5" t="s">
        <v>167</v>
      </c>
      <c r="B174" s="18" t="s">
        <v>86</v>
      </c>
      <c r="C174" s="92" t="s">
        <v>16</v>
      </c>
      <c r="D174" s="56">
        <v>248.6</v>
      </c>
      <c r="E174" s="56">
        <v>268.1</v>
      </c>
      <c r="F174" s="87">
        <f t="shared" si="76"/>
        <v>295.3</v>
      </c>
      <c r="G174" s="97">
        <v>61.8</v>
      </c>
      <c r="H174" s="97">
        <v>53.5</v>
      </c>
      <c r="I174" s="97">
        <v>46.8</v>
      </c>
      <c r="J174" s="97">
        <v>12.8</v>
      </c>
      <c r="K174" s="97"/>
      <c r="L174" s="97"/>
      <c r="M174" s="97"/>
      <c r="N174" s="97"/>
      <c r="O174" s="97"/>
      <c r="P174" s="97">
        <v>22.3</v>
      </c>
      <c r="Q174" s="97">
        <v>42.5</v>
      </c>
      <c r="R174" s="97">
        <v>55.6</v>
      </c>
    </row>
    <row r="175" spans="1:18" ht="12.75">
      <c r="A175" s="5" t="s">
        <v>168</v>
      </c>
      <c r="B175" s="18" t="s">
        <v>88</v>
      </c>
      <c r="C175" s="92" t="s">
        <v>16</v>
      </c>
      <c r="D175" s="56">
        <v>40</v>
      </c>
      <c r="E175" s="56">
        <v>46.7</v>
      </c>
      <c r="F175" s="87">
        <f t="shared" si="76"/>
        <v>39.900000000000006</v>
      </c>
      <c r="G175" s="97">
        <v>8.2</v>
      </c>
      <c r="H175" s="97">
        <v>7.2</v>
      </c>
      <c r="I175" s="97">
        <v>6.8</v>
      </c>
      <c r="J175" s="97">
        <v>1.8</v>
      </c>
      <c r="K175" s="97"/>
      <c r="L175" s="97"/>
      <c r="M175" s="97"/>
      <c r="N175" s="97"/>
      <c r="O175" s="97"/>
      <c r="P175" s="97">
        <v>1</v>
      </c>
      <c r="Q175" s="97">
        <v>6.6</v>
      </c>
      <c r="R175" s="97">
        <v>8.3</v>
      </c>
    </row>
    <row r="176" spans="1:18" ht="12.75">
      <c r="A176" s="5" t="s">
        <v>169</v>
      </c>
      <c r="B176" s="18" t="s">
        <v>90</v>
      </c>
      <c r="C176" s="92" t="s">
        <v>16</v>
      </c>
      <c r="D176" s="56">
        <v>31.6</v>
      </c>
      <c r="E176" s="56">
        <v>36.6</v>
      </c>
      <c r="F176" s="87">
        <f t="shared" si="76"/>
        <v>31.5</v>
      </c>
      <c r="G176" s="97">
        <v>6.6</v>
      </c>
      <c r="H176" s="97">
        <v>5.8</v>
      </c>
      <c r="I176" s="97">
        <v>5.5</v>
      </c>
      <c r="J176" s="97">
        <v>1.5</v>
      </c>
      <c r="K176" s="97"/>
      <c r="L176" s="97"/>
      <c r="M176" s="97"/>
      <c r="N176" s="97"/>
      <c r="O176" s="97"/>
      <c r="P176" s="97">
        <v>0.8</v>
      </c>
      <c r="Q176" s="97">
        <v>5.2</v>
      </c>
      <c r="R176" s="97">
        <v>6.1</v>
      </c>
    </row>
    <row r="177" spans="1:18" ht="12.75">
      <c r="A177" s="5" t="s">
        <v>170</v>
      </c>
      <c r="B177" s="18" t="s">
        <v>232</v>
      </c>
      <c r="C177" s="92" t="s">
        <v>16</v>
      </c>
      <c r="D177" s="56">
        <v>50.9</v>
      </c>
      <c r="E177" s="56">
        <v>60</v>
      </c>
      <c r="F177" s="87">
        <f t="shared" si="76"/>
        <v>51</v>
      </c>
      <c r="G177" s="97">
        <v>10</v>
      </c>
      <c r="H177" s="97">
        <v>8.9</v>
      </c>
      <c r="I177" s="97">
        <v>8.6</v>
      </c>
      <c r="J177" s="97">
        <v>2.4</v>
      </c>
      <c r="K177" s="97"/>
      <c r="L177" s="97"/>
      <c r="M177" s="97"/>
      <c r="N177" s="97"/>
      <c r="O177" s="97"/>
      <c r="P177" s="97">
        <v>1.6</v>
      </c>
      <c r="Q177" s="97">
        <v>9.2</v>
      </c>
      <c r="R177" s="97">
        <v>10.3</v>
      </c>
    </row>
    <row r="178" spans="1:18" ht="12.75">
      <c r="A178" s="5" t="s">
        <v>171</v>
      </c>
      <c r="B178" s="18" t="s">
        <v>204</v>
      </c>
      <c r="C178" s="92" t="s">
        <v>16</v>
      </c>
      <c r="D178" s="56">
        <v>20.1</v>
      </c>
      <c r="E178" s="56">
        <v>18.8</v>
      </c>
      <c r="F178" s="87">
        <f t="shared" si="76"/>
        <v>20.1</v>
      </c>
      <c r="G178" s="97">
        <v>3.9</v>
      </c>
      <c r="H178" s="97">
        <v>3.3</v>
      </c>
      <c r="I178" s="97">
        <v>3.3</v>
      </c>
      <c r="J178" s="97">
        <v>0.9</v>
      </c>
      <c r="K178" s="97"/>
      <c r="L178" s="97"/>
      <c r="M178" s="97"/>
      <c r="N178" s="97"/>
      <c r="O178" s="97"/>
      <c r="P178" s="97">
        <v>0.9</v>
      </c>
      <c r="Q178" s="97">
        <v>4.8</v>
      </c>
      <c r="R178" s="97">
        <v>3</v>
      </c>
    </row>
    <row r="179" spans="1:18" ht="12.75">
      <c r="A179" s="5" t="s">
        <v>172</v>
      </c>
      <c r="B179" s="18" t="s">
        <v>233</v>
      </c>
      <c r="C179" s="92" t="s">
        <v>16</v>
      </c>
      <c r="D179" s="56">
        <v>32.3</v>
      </c>
      <c r="E179" s="56">
        <v>38.5</v>
      </c>
      <c r="F179" s="87">
        <f t="shared" si="76"/>
        <v>32.3</v>
      </c>
      <c r="G179" s="97">
        <v>6.7</v>
      </c>
      <c r="H179" s="97">
        <v>5.7</v>
      </c>
      <c r="I179" s="97">
        <v>5.3</v>
      </c>
      <c r="J179" s="97">
        <v>1.5</v>
      </c>
      <c r="K179" s="97"/>
      <c r="L179" s="97"/>
      <c r="M179" s="97"/>
      <c r="N179" s="97"/>
      <c r="O179" s="97"/>
      <c r="P179" s="97">
        <v>0.9</v>
      </c>
      <c r="Q179" s="97">
        <v>5.5</v>
      </c>
      <c r="R179" s="97">
        <v>6.7</v>
      </c>
    </row>
    <row r="180" spans="1:18" ht="12.75">
      <c r="A180" s="5" t="s">
        <v>173</v>
      </c>
      <c r="B180" s="18" t="s">
        <v>234</v>
      </c>
      <c r="C180" s="92" t="s">
        <v>16</v>
      </c>
      <c r="D180" s="56">
        <v>42.7</v>
      </c>
      <c r="E180" s="56">
        <v>49.5</v>
      </c>
      <c r="F180" s="87">
        <f t="shared" si="76"/>
        <v>42.8</v>
      </c>
      <c r="G180" s="97">
        <v>9.2</v>
      </c>
      <c r="H180" s="97">
        <v>8.3</v>
      </c>
      <c r="I180" s="97">
        <v>8.7</v>
      </c>
      <c r="J180" s="97">
        <v>2.3</v>
      </c>
      <c r="K180" s="97"/>
      <c r="L180" s="97"/>
      <c r="M180" s="97"/>
      <c r="N180" s="97"/>
      <c r="O180" s="97"/>
      <c r="P180" s="97">
        <v>1.2</v>
      </c>
      <c r="Q180" s="97">
        <v>6.3</v>
      </c>
      <c r="R180" s="97">
        <v>6.8</v>
      </c>
    </row>
    <row r="181" spans="1:18" ht="12.75">
      <c r="A181" s="5" t="s">
        <v>174</v>
      </c>
      <c r="B181" s="18" t="s">
        <v>207</v>
      </c>
      <c r="C181" s="92" t="s">
        <v>16</v>
      </c>
      <c r="D181" s="56">
        <v>75</v>
      </c>
      <c r="E181" s="56">
        <v>85.6</v>
      </c>
      <c r="F181" s="87">
        <f t="shared" si="76"/>
        <v>75</v>
      </c>
      <c r="G181" s="97">
        <v>16</v>
      </c>
      <c r="H181" s="97">
        <v>14.5</v>
      </c>
      <c r="I181" s="97">
        <v>14</v>
      </c>
      <c r="J181" s="97">
        <v>3</v>
      </c>
      <c r="K181" s="97"/>
      <c r="L181" s="97"/>
      <c r="M181" s="97"/>
      <c r="N181" s="97"/>
      <c r="O181" s="97"/>
      <c r="P181" s="97">
        <v>3.6</v>
      </c>
      <c r="Q181" s="97">
        <v>8.8</v>
      </c>
      <c r="R181" s="97">
        <v>15.1</v>
      </c>
    </row>
    <row r="182" spans="1:18" ht="12.75">
      <c r="A182" s="5" t="s">
        <v>175</v>
      </c>
      <c r="B182" s="18" t="s">
        <v>249</v>
      </c>
      <c r="C182" s="92" t="s">
        <v>16</v>
      </c>
      <c r="D182" s="56">
        <v>48.4</v>
      </c>
      <c r="E182" s="56">
        <v>49.3</v>
      </c>
      <c r="F182" s="87">
        <f t="shared" si="76"/>
        <v>48.4</v>
      </c>
      <c r="G182" s="97">
        <v>7.8</v>
      </c>
      <c r="H182" s="97">
        <v>7.9</v>
      </c>
      <c r="I182" s="97">
        <v>7.4</v>
      </c>
      <c r="J182" s="97">
        <v>1.8</v>
      </c>
      <c r="K182" s="97"/>
      <c r="L182" s="97"/>
      <c r="M182" s="97"/>
      <c r="N182" s="97"/>
      <c r="O182" s="97"/>
      <c r="P182" s="97">
        <v>2.1</v>
      </c>
      <c r="Q182" s="97">
        <v>8</v>
      </c>
      <c r="R182" s="97">
        <v>13.4</v>
      </c>
    </row>
    <row r="183" spans="1:18" ht="12.75">
      <c r="A183" s="5" t="s">
        <v>176</v>
      </c>
      <c r="B183" s="18" t="s">
        <v>99</v>
      </c>
      <c r="C183" s="92" t="s">
        <v>16</v>
      </c>
      <c r="D183" s="56">
        <v>52.6</v>
      </c>
      <c r="E183" s="56">
        <v>63.8</v>
      </c>
      <c r="F183" s="87">
        <f t="shared" si="76"/>
        <v>52.5</v>
      </c>
      <c r="G183" s="29">
        <v>10.8</v>
      </c>
      <c r="H183" s="29">
        <v>9.5</v>
      </c>
      <c r="I183" s="29">
        <v>8.2</v>
      </c>
      <c r="J183" s="29">
        <v>1.8</v>
      </c>
      <c r="K183" s="97"/>
      <c r="L183" s="97"/>
      <c r="M183" s="97"/>
      <c r="N183" s="97"/>
      <c r="O183" s="97"/>
      <c r="P183" s="29">
        <v>2.7</v>
      </c>
      <c r="Q183" s="29">
        <v>7.8</v>
      </c>
      <c r="R183" s="29">
        <v>11.7</v>
      </c>
    </row>
    <row r="184" spans="1:18" ht="12.75">
      <c r="A184" s="5" t="s">
        <v>177</v>
      </c>
      <c r="B184" s="18" t="s">
        <v>250</v>
      </c>
      <c r="C184" s="92" t="s">
        <v>16</v>
      </c>
      <c r="D184" s="101">
        <v>480.5</v>
      </c>
      <c r="E184" s="101">
        <v>539.2</v>
      </c>
      <c r="F184" s="87">
        <f t="shared" si="76"/>
        <v>480.6</v>
      </c>
      <c r="G184" s="97">
        <v>116.5</v>
      </c>
      <c r="H184" s="97">
        <v>98</v>
      </c>
      <c r="I184" s="97">
        <v>88.1</v>
      </c>
      <c r="J184" s="97">
        <v>19.5</v>
      </c>
      <c r="K184" s="97"/>
      <c r="L184" s="97"/>
      <c r="M184" s="97"/>
      <c r="N184" s="97"/>
      <c r="O184" s="97"/>
      <c r="P184" s="97">
        <v>21.5</v>
      </c>
      <c r="Q184" s="97">
        <v>47.5</v>
      </c>
      <c r="R184" s="97">
        <v>89.5</v>
      </c>
    </row>
    <row r="185" spans="1:18" ht="12.75">
      <c r="A185" s="5" t="s">
        <v>178</v>
      </c>
      <c r="B185" s="18" t="s">
        <v>251</v>
      </c>
      <c r="C185" s="92" t="s">
        <v>16</v>
      </c>
      <c r="D185" s="56">
        <v>83</v>
      </c>
      <c r="E185" s="56">
        <v>100.7</v>
      </c>
      <c r="F185" s="87">
        <f t="shared" si="76"/>
        <v>83</v>
      </c>
      <c r="G185" s="97">
        <v>18.2</v>
      </c>
      <c r="H185" s="97">
        <v>16.1</v>
      </c>
      <c r="I185" s="97">
        <v>13.7</v>
      </c>
      <c r="J185" s="97">
        <v>3.8</v>
      </c>
      <c r="K185" s="97"/>
      <c r="L185" s="97"/>
      <c r="M185" s="97"/>
      <c r="N185" s="97"/>
      <c r="O185" s="97"/>
      <c r="P185" s="97">
        <v>1.2</v>
      </c>
      <c r="Q185" s="97">
        <v>12.6</v>
      </c>
      <c r="R185" s="97">
        <v>17.4</v>
      </c>
    </row>
    <row r="186" spans="1:18" ht="12.75">
      <c r="A186" s="5" t="s">
        <v>179</v>
      </c>
      <c r="B186" s="18" t="s">
        <v>235</v>
      </c>
      <c r="C186" s="92" t="s">
        <v>16</v>
      </c>
      <c r="D186" s="56">
        <v>67.1</v>
      </c>
      <c r="E186" s="56">
        <v>80</v>
      </c>
      <c r="F186" s="87">
        <f t="shared" si="76"/>
        <v>67</v>
      </c>
      <c r="G186" s="97">
        <v>13.4</v>
      </c>
      <c r="H186" s="97">
        <v>11.5</v>
      </c>
      <c r="I186" s="97">
        <v>10.8</v>
      </c>
      <c r="J186" s="97">
        <v>2.7</v>
      </c>
      <c r="K186" s="97"/>
      <c r="L186" s="97"/>
      <c r="M186" s="97"/>
      <c r="N186" s="97"/>
      <c r="O186" s="97"/>
      <c r="P186" s="97">
        <v>2.5</v>
      </c>
      <c r="Q186" s="97">
        <v>11.3</v>
      </c>
      <c r="R186" s="97">
        <v>14.8</v>
      </c>
    </row>
    <row r="187" spans="1:18" ht="12.75">
      <c r="A187" s="5" t="s">
        <v>180</v>
      </c>
      <c r="B187" s="18" t="s">
        <v>236</v>
      </c>
      <c r="C187" s="92" t="s">
        <v>16</v>
      </c>
      <c r="D187" s="56">
        <v>53.4</v>
      </c>
      <c r="E187" s="56">
        <v>65.6</v>
      </c>
      <c r="F187" s="87">
        <f t="shared" si="76"/>
        <v>0</v>
      </c>
      <c r="G187" s="97">
        <v>0</v>
      </c>
      <c r="H187" s="97">
        <v>0</v>
      </c>
      <c r="I187" s="97">
        <v>0</v>
      </c>
      <c r="J187" s="97">
        <v>0</v>
      </c>
      <c r="K187" s="97"/>
      <c r="L187" s="97"/>
      <c r="M187" s="97"/>
      <c r="N187" s="97"/>
      <c r="O187" s="97"/>
      <c r="P187" s="97">
        <v>0</v>
      </c>
      <c r="Q187" s="97">
        <v>0</v>
      </c>
      <c r="R187" s="97">
        <v>0</v>
      </c>
    </row>
    <row r="188" spans="1:18" ht="12.75">
      <c r="A188" s="5" t="s">
        <v>181</v>
      </c>
      <c r="B188" s="18" t="s">
        <v>108</v>
      </c>
      <c r="C188" s="92" t="s">
        <v>16</v>
      </c>
      <c r="D188" s="56">
        <v>58.8</v>
      </c>
      <c r="E188" s="56">
        <v>72.9</v>
      </c>
      <c r="F188" s="87">
        <f t="shared" si="76"/>
        <v>58.7</v>
      </c>
      <c r="G188" s="97">
        <v>12.2</v>
      </c>
      <c r="H188" s="97">
        <v>10.5</v>
      </c>
      <c r="I188" s="97">
        <v>8.9</v>
      </c>
      <c r="J188" s="97">
        <v>2.6</v>
      </c>
      <c r="K188" s="97"/>
      <c r="L188" s="97"/>
      <c r="M188" s="97"/>
      <c r="N188" s="97"/>
      <c r="O188" s="97"/>
      <c r="P188" s="97">
        <v>2.5</v>
      </c>
      <c r="Q188" s="97">
        <v>9.5</v>
      </c>
      <c r="R188" s="97">
        <v>12.5</v>
      </c>
    </row>
    <row r="189" spans="1:18" ht="12.75">
      <c r="A189" s="5" t="s">
        <v>182</v>
      </c>
      <c r="B189" s="18" t="s">
        <v>109</v>
      </c>
      <c r="C189" s="92" t="s">
        <v>16</v>
      </c>
      <c r="D189" s="56">
        <v>93.4</v>
      </c>
      <c r="E189" s="56">
        <v>106.9</v>
      </c>
      <c r="F189" s="87">
        <f t="shared" si="76"/>
        <v>93.30000000000001</v>
      </c>
      <c r="G189" s="97">
        <v>17.8</v>
      </c>
      <c r="H189" s="97">
        <v>17.7</v>
      </c>
      <c r="I189" s="97">
        <v>13.9</v>
      </c>
      <c r="J189" s="97">
        <v>3.7</v>
      </c>
      <c r="K189" s="97"/>
      <c r="L189" s="97"/>
      <c r="M189" s="97"/>
      <c r="N189" s="97"/>
      <c r="O189" s="97"/>
      <c r="P189" s="97">
        <v>2.1</v>
      </c>
      <c r="Q189" s="97">
        <v>17.5</v>
      </c>
      <c r="R189" s="97">
        <v>20.6</v>
      </c>
    </row>
    <row r="190" spans="1:18" ht="12.75">
      <c r="A190" s="5" t="s">
        <v>183</v>
      </c>
      <c r="B190" s="21" t="s">
        <v>37</v>
      </c>
      <c r="C190" s="92" t="s">
        <v>16</v>
      </c>
      <c r="D190" s="56">
        <v>137.4</v>
      </c>
      <c r="E190" s="56">
        <v>190.2</v>
      </c>
      <c r="F190" s="87">
        <f t="shared" si="76"/>
        <v>137.29999999999998</v>
      </c>
      <c r="G190" s="97">
        <v>30.5</v>
      </c>
      <c r="H190" s="97">
        <v>26.1</v>
      </c>
      <c r="I190" s="97">
        <v>17.1</v>
      </c>
      <c r="J190" s="97">
        <v>5.1</v>
      </c>
      <c r="K190" s="97"/>
      <c r="L190" s="97"/>
      <c r="M190" s="97"/>
      <c r="N190" s="97"/>
      <c r="O190" s="97"/>
      <c r="P190" s="97">
        <v>0.8</v>
      </c>
      <c r="Q190" s="97">
        <v>20.6</v>
      </c>
      <c r="R190" s="97">
        <v>37.1</v>
      </c>
    </row>
    <row r="191" spans="1:18" ht="12.75">
      <c r="A191" s="23" t="s">
        <v>184</v>
      </c>
      <c r="B191" s="26" t="s">
        <v>84</v>
      </c>
      <c r="C191" s="92" t="s">
        <v>16</v>
      </c>
      <c r="D191" s="30">
        <f>SUM(D192:D203)</f>
        <v>693.2</v>
      </c>
      <c r="E191" s="30">
        <f>SUM(E192:E203)</f>
        <v>2404</v>
      </c>
      <c r="F191" s="86">
        <f t="shared" si="76"/>
        <v>2541</v>
      </c>
      <c r="G191" s="30">
        <f>SUM(G192:G203)</f>
        <v>531.2</v>
      </c>
      <c r="H191" s="30">
        <f aca="true" t="shared" si="77" ref="H191:R191">SUM(H192:H203)</f>
        <v>463</v>
      </c>
      <c r="I191" s="30">
        <f t="shared" si="77"/>
        <v>407.3</v>
      </c>
      <c r="J191" s="30">
        <f t="shared" si="77"/>
        <v>107.4</v>
      </c>
      <c r="K191" s="30">
        <f t="shared" si="77"/>
        <v>0</v>
      </c>
      <c r="L191" s="30">
        <f t="shared" si="77"/>
        <v>0</v>
      </c>
      <c r="M191" s="30">
        <f t="shared" si="77"/>
        <v>0</v>
      </c>
      <c r="N191" s="30">
        <f t="shared" si="77"/>
        <v>0</v>
      </c>
      <c r="O191" s="30">
        <f t="shared" si="77"/>
        <v>0</v>
      </c>
      <c r="P191" s="30">
        <f t="shared" si="77"/>
        <v>192</v>
      </c>
      <c r="Q191" s="30">
        <f t="shared" si="77"/>
        <v>357.50000000000006</v>
      </c>
      <c r="R191" s="30">
        <f t="shared" si="77"/>
        <v>482.6</v>
      </c>
    </row>
    <row r="192" spans="1:18" ht="12.75">
      <c r="A192" s="5" t="s">
        <v>185</v>
      </c>
      <c r="B192" s="18" t="s">
        <v>109</v>
      </c>
      <c r="C192" s="92" t="s">
        <v>16</v>
      </c>
      <c r="D192" s="56">
        <v>86.6</v>
      </c>
      <c r="E192" s="56">
        <v>104.6</v>
      </c>
      <c r="F192" s="87">
        <f t="shared" si="76"/>
        <v>86.6</v>
      </c>
      <c r="G192" s="97">
        <v>20.9</v>
      </c>
      <c r="H192" s="97">
        <v>19.3</v>
      </c>
      <c r="I192" s="97">
        <v>15.5</v>
      </c>
      <c r="J192" s="97">
        <v>2.4</v>
      </c>
      <c r="K192" s="97"/>
      <c r="L192" s="97"/>
      <c r="M192" s="97"/>
      <c r="N192" s="97"/>
      <c r="O192" s="97"/>
      <c r="P192" s="97">
        <v>3.9</v>
      </c>
      <c r="Q192" s="97">
        <v>3.7</v>
      </c>
      <c r="R192" s="97">
        <v>20.9</v>
      </c>
    </row>
    <row r="193" spans="1:18" ht="12.75">
      <c r="A193" s="5" t="s">
        <v>186</v>
      </c>
      <c r="B193" s="79" t="s">
        <v>213</v>
      </c>
      <c r="C193" s="92" t="s">
        <v>16</v>
      </c>
      <c r="D193" s="56">
        <v>18.6</v>
      </c>
      <c r="E193" s="56">
        <v>28</v>
      </c>
      <c r="F193" s="87">
        <f t="shared" si="76"/>
        <v>18.7</v>
      </c>
      <c r="G193" s="97">
        <v>3.3</v>
      </c>
      <c r="H193" s="97">
        <v>4.3</v>
      </c>
      <c r="I193" s="97">
        <v>3.7</v>
      </c>
      <c r="J193" s="97">
        <v>3.1</v>
      </c>
      <c r="K193" s="97"/>
      <c r="L193" s="97"/>
      <c r="M193" s="97"/>
      <c r="N193" s="97"/>
      <c r="O193" s="97"/>
      <c r="P193" s="97">
        <v>0</v>
      </c>
      <c r="Q193" s="97">
        <v>0.2</v>
      </c>
      <c r="R193" s="97">
        <v>4.1</v>
      </c>
    </row>
    <row r="194" spans="1:18" ht="12.75">
      <c r="A194" s="5" t="s">
        <v>252</v>
      </c>
      <c r="B194" s="80" t="s">
        <v>284</v>
      </c>
      <c r="C194" s="92" t="s">
        <v>16</v>
      </c>
      <c r="D194" s="56">
        <v>80.9</v>
      </c>
      <c r="E194" s="56">
        <v>340.9</v>
      </c>
      <c r="F194" s="87">
        <f t="shared" si="76"/>
        <v>384.69999999999993</v>
      </c>
      <c r="G194" s="97">
        <v>80.5</v>
      </c>
      <c r="H194" s="97">
        <v>69.7</v>
      </c>
      <c r="I194" s="97">
        <v>61</v>
      </c>
      <c r="J194" s="97">
        <v>16.7</v>
      </c>
      <c r="K194" s="97"/>
      <c r="L194" s="97"/>
      <c r="M194" s="97"/>
      <c r="N194" s="97"/>
      <c r="O194" s="97"/>
      <c r="P194" s="97">
        <v>28.9</v>
      </c>
      <c r="Q194" s="97">
        <v>55.5</v>
      </c>
      <c r="R194" s="97">
        <v>72.4</v>
      </c>
    </row>
    <row r="195" spans="1:18" ht="12.75">
      <c r="A195" s="5" t="s">
        <v>253</v>
      </c>
      <c r="B195" s="82" t="s">
        <v>214</v>
      </c>
      <c r="C195" s="92" t="s">
        <v>16</v>
      </c>
      <c r="D195" s="56">
        <v>44.6</v>
      </c>
      <c r="E195" s="56">
        <v>198.8</v>
      </c>
      <c r="F195" s="87">
        <f t="shared" si="76"/>
        <v>216.2</v>
      </c>
      <c r="G195" s="97">
        <v>45.3</v>
      </c>
      <c r="H195" s="97">
        <v>39.2</v>
      </c>
      <c r="I195" s="97">
        <v>34.3</v>
      </c>
      <c r="J195" s="97">
        <v>9.4</v>
      </c>
      <c r="K195" s="97"/>
      <c r="L195" s="97"/>
      <c r="M195" s="97"/>
      <c r="N195" s="97"/>
      <c r="O195" s="97"/>
      <c r="P195" s="97">
        <v>16.3</v>
      </c>
      <c r="Q195" s="97">
        <v>31</v>
      </c>
      <c r="R195" s="97">
        <v>40.7</v>
      </c>
    </row>
    <row r="196" spans="1:18" ht="12.75">
      <c r="A196" s="5" t="s">
        <v>254</v>
      </c>
      <c r="B196" s="80" t="s">
        <v>215</v>
      </c>
      <c r="C196" s="92" t="s">
        <v>16</v>
      </c>
      <c r="D196" s="56">
        <v>129.7</v>
      </c>
      <c r="E196" s="56">
        <v>370.3</v>
      </c>
      <c r="F196" s="87">
        <f t="shared" si="76"/>
        <v>411.8</v>
      </c>
      <c r="G196" s="97">
        <v>86.2</v>
      </c>
      <c r="H196" s="97">
        <v>74.6</v>
      </c>
      <c r="I196" s="97">
        <v>65.3</v>
      </c>
      <c r="J196" s="97">
        <v>17.9</v>
      </c>
      <c r="K196" s="97"/>
      <c r="L196" s="97"/>
      <c r="M196" s="97"/>
      <c r="N196" s="97"/>
      <c r="O196" s="97"/>
      <c r="P196" s="97">
        <v>31</v>
      </c>
      <c r="Q196" s="97">
        <v>59.3</v>
      </c>
      <c r="R196" s="97">
        <v>77.5</v>
      </c>
    </row>
    <row r="197" spans="1:18" ht="12.75">
      <c r="A197" s="5" t="s">
        <v>255</v>
      </c>
      <c r="B197" s="82" t="s">
        <v>216</v>
      </c>
      <c r="C197" s="92" t="s">
        <v>16</v>
      </c>
      <c r="D197" s="56">
        <v>85.6</v>
      </c>
      <c r="E197" s="56">
        <v>412.9</v>
      </c>
      <c r="F197" s="87">
        <f t="shared" si="76"/>
        <v>410.8</v>
      </c>
      <c r="G197" s="97">
        <v>84.9</v>
      </c>
      <c r="H197" s="97">
        <v>73.7</v>
      </c>
      <c r="I197" s="97">
        <v>65.9</v>
      </c>
      <c r="J197" s="97">
        <v>16.3</v>
      </c>
      <c r="K197" s="97"/>
      <c r="L197" s="97"/>
      <c r="M197" s="97"/>
      <c r="N197" s="97"/>
      <c r="O197" s="97"/>
      <c r="P197" s="97">
        <v>32.8</v>
      </c>
      <c r="Q197" s="97">
        <v>60.2</v>
      </c>
      <c r="R197" s="97">
        <v>77</v>
      </c>
    </row>
    <row r="198" spans="1:18" ht="12.75">
      <c r="A198" s="5" t="s">
        <v>256</v>
      </c>
      <c r="B198" s="82" t="s">
        <v>217</v>
      </c>
      <c r="C198" s="92" t="s">
        <v>16</v>
      </c>
      <c r="D198" s="56">
        <v>3.3</v>
      </c>
      <c r="E198" s="56">
        <v>13.8</v>
      </c>
      <c r="F198" s="87">
        <f t="shared" si="76"/>
        <v>20.599999999999998</v>
      </c>
      <c r="G198" s="97">
        <v>4.3</v>
      </c>
      <c r="H198" s="97">
        <v>3.7</v>
      </c>
      <c r="I198" s="97">
        <v>3.3</v>
      </c>
      <c r="J198" s="97">
        <v>0.9</v>
      </c>
      <c r="K198" s="97"/>
      <c r="L198" s="97"/>
      <c r="M198" s="97"/>
      <c r="N198" s="97"/>
      <c r="O198" s="97"/>
      <c r="P198" s="97">
        <v>1.6</v>
      </c>
      <c r="Q198" s="97">
        <v>2.9</v>
      </c>
      <c r="R198" s="97">
        <v>3.9</v>
      </c>
    </row>
    <row r="199" spans="1:18" ht="12.75">
      <c r="A199" s="5" t="s">
        <v>257</v>
      </c>
      <c r="B199" s="82" t="s">
        <v>218</v>
      </c>
      <c r="C199" s="92" t="s">
        <v>16</v>
      </c>
      <c r="D199" s="56">
        <v>17.9</v>
      </c>
      <c r="E199" s="56">
        <v>81.1</v>
      </c>
      <c r="F199" s="87">
        <f t="shared" si="76"/>
        <v>82.4</v>
      </c>
      <c r="G199" s="97">
        <v>17.2</v>
      </c>
      <c r="H199" s="97">
        <v>14.9</v>
      </c>
      <c r="I199" s="97">
        <v>13.1</v>
      </c>
      <c r="J199" s="97">
        <v>3.6</v>
      </c>
      <c r="K199" s="97"/>
      <c r="L199" s="97"/>
      <c r="M199" s="97"/>
      <c r="N199" s="97"/>
      <c r="O199" s="97"/>
      <c r="P199" s="97">
        <v>6.2</v>
      </c>
      <c r="Q199" s="97">
        <v>11.9</v>
      </c>
      <c r="R199" s="97">
        <v>15.5</v>
      </c>
    </row>
    <row r="200" spans="1:18" ht="12.75">
      <c r="A200" s="5" t="s">
        <v>258</v>
      </c>
      <c r="B200" s="82" t="s">
        <v>219</v>
      </c>
      <c r="C200" s="92" t="s">
        <v>16</v>
      </c>
      <c r="D200" s="56">
        <v>85.7</v>
      </c>
      <c r="E200" s="56">
        <v>245.5</v>
      </c>
      <c r="F200" s="87">
        <f t="shared" si="76"/>
        <v>255</v>
      </c>
      <c r="G200" s="97">
        <v>52.7</v>
      </c>
      <c r="H200" s="97">
        <v>45.8</v>
      </c>
      <c r="I200" s="97">
        <v>40.9</v>
      </c>
      <c r="J200" s="97">
        <v>10.1</v>
      </c>
      <c r="K200" s="97"/>
      <c r="L200" s="97"/>
      <c r="M200" s="97"/>
      <c r="N200" s="97"/>
      <c r="O200" s="97"/>
      <c r="P200" s="97">
        <v>20.4</v>
      </c>
      <c r="Q200" s="97">
        <v>37.3</v>
      </c>
      <c r="R200" s="97">
        <v>47.8</v>
      </c>
    </row>
    <row r="201" spans="1:18" ht="12.75">
      <c r="A201" s="5" t="s">
        <v>259</v>
      </c>
      <c r="B201" s="80" t="s">
        <v>220</v>
      </c>
      <c r="C201" s="92" t="s">
        <v>16</v>
      </c>
      <c r="D201" s="56">
        <v>61.2</v>
      </c>
      <c r="E201" s="56">
        <v>248.1</v>
      </c>
      <c r="F201" s="87">
        <f t="shared" si="76"/>
        <v>280.99999999999994</v>
      </c>
      <c r="G201" s="97">
        <v>58.8</v>
      </c>
      <c r="H201" s="97">
        <v>50.9</v>
      </c>
      <c r="I201" s="97">
        <v>44.5</v>
      </c>
      <c r="J201" s="97">
        <v>12.2</v>
      </c>
      <c r="K201" s="97"/>
      <c r="L201" s="97"/>
      <c r="M201" s="97"/>
      <c r="N201" s="97"/>
      <c r="O201" s="97"/>
      <c r="P201" s="97">
        <v>21.1</v>
      </c>
      <c r="Q201" s="97">
        <v>40.6</v>
      </c>
      <c r="R201" s="97">
        <v>52.9</v>
      </c>
    </row>
    <row r="202" spans="1:18" ht="12.75">
      <c r="A202" s="5" t="s">
        <v>260</v>
      </c>
      <c r="B202" s="82" t="s">
        <v>221</v>
      </c>
      <c r="C202" s="92" t="s">
        <v>16</v>
      </c>
      <c r="D202" s="56">
        <v>40.2</v>
      </c>
      <c r="E202" s="56">
        <v>179.2</v>
      </c>
      <c r="F202" s="87">
        <f t="shared" si="76"/>
        <v>185.8</v>
      </c>
      <c r="G202" s="97">
        <v>38.4</v>
      </c>
      <c r="H202" s="97">
        <v>33.3</v>
      </c>
      <c r="I202" s="97">
        <v>29.8</v>
      </c>
      <c r="J202" s="97">
        <v>7.4</v>
      </c>
      <c r="K202" s="97"/>
      <c r="L202" s="97"/>
      <c r="M202" s="97"/>
      <c r="N202" s="97"/>
      <c r="O202" s="97"/>
      <c r="P202" s="97">
        <v>14.8</v>
      </c>
      <c r="Q202" s="97">
        <v>27.3</v>
      </c>
      <c r="R202" s="97">
        <v>34.8</v>
      </c>
    </row>
    <row r="203" spans="1:18" ht="12.75">
      <c r="A203" s="5" t="s">
        <v>261</v>
      </c>
      <c r="B203" s="21" t="s">
        <v>38</v>
      </c>
      <c r="C203" s="92" t="s">
        <v>16</v>
      </c>
      <c r="D203" s="56">
        <v>38.9</v>
      </c>
      <c r="E203" s="56">
        <v>180.8</v>
      </c>
      <c r="F203" s="87">
        <f t="shared" si="76"/>
        <v>187.4</v>
      </c>
      <c r="G203" s="97">
        <v>38.7</v>
      </c>
      <c r="H203" s="97">
        <v>33.6</v>
      </c>
      <c r="I203" s="97">
        <v>30</v>
      </c>
      <c r="J203" s="97">
        <v>7.4</v>
      </c>
      <c r="K203" s="97"/>
      <c r="L203" s="97"/>
      <c r="M203" s="97"/>
      <c r="N203" s="97"/>
      <c r="O203" s="97"/>
      <c r="P203" s="97">
        <v>15</v>
      </c>
      <c r="Q203" s="97">
        <v>27.6</v>
      </c>
      <c r="R203" s="97">
        <v>35.1</v>
      </c>
    </row>
    <row r="204" spans="1:18" ht="12.75">
      <c r="A204" s="23" t="s">
        <v>187</v>
      </c>
      <c r="B204" s="26" t="s">
        <v>86</v>
      </c>
      <c r="C204" s="92"/>
      <c r="D204" s="28">
        <f>SUM(D205:D206)</f>
        <v>33.1</v>
      </c>
      <c r="E204" s="28">
        <f>SUM(E205:E206)</f>
        <v>49</v>
      </c>
      <c r="F204" s="86">
        <f t="shared" si="76"/>
        <v>34.3</v>
      </c>
      <c r="G204" s="28">
        <f>G205+G206</f>
        <v>7.6</v>
      </c>
      <c r="H204" s="28">
        <f aca="true" t="shared" si="78" ref="H204:R204">H205+H206</f>
        <v>8</v>
      </c>
      <c r="I204" s="28">
        <f t="shared" si="78"/>
        <v>6.8</v>
      </c>
      <c r="J204" s="28">
        <f t="shared" si="78"/>
        <v>5.5</v>
      </c>
      <c r="K204" s="28">
        <f t="shared" si="78"/>
        <v>0</v>
      </c>
      <c r="L204" s="28">
        <f t="shared" si="78"/>
        <v>0</v>
      </c>
      <c r="M204" s="28">
        <f t="shared" si="78"/>
        <v>0</v>
      </c>
      <c r="N204" s="28">
        <f t="shared" si="78"/>
        <v>0</v>
      </c>
      <c r="O204" s="28">
        <f t="shared" si="78"/>
        <v>0</v>
      </c>
      <c r="P204" s="28">
        <f t="shared" si="78"/>
        <v>0.2</v>
      </c>
      <c r="Q204" s="28">
        <f t="shared" si="78"/>
        <v>0.6000000000000001</v>
      </c>
      <c r="R204" s="28">
        <f t="shared" si="78"/>
        <v>5.6000000000000005</v>
      </c>
    </row>
    <row r="205" spans="1:18" ht="12.75">
      <c r="A205" s="5" t="s">
        <v>188</v>
      </c>
      <c r="B205" s="18" t="s">
        <v>109</v>
      </c>
      <c r="C205" s="92" t="s">
        <v>16</v>
      </c>
      <c r="D205" s="56">
        <v>2.4</v>
      </c>
      <c r="E205" s="56">
        <v>2.9</v>
      </c>
      <c r="F205" s="87">
        <f t="shared" si="76"/>
        <v>3.6000000000000005</v>
      </c>
      <c r="G205" s="97">
        <v>0.8</v>
      </c>
      <c r="H205" s="97">
        <v>0.7</v>
      </c>
      <c r="I205" s="97">
        <v>0.6</v>
      </c>
      <c r="J205" s="97">
        <v>0.2</v>
      </c>
      <c r="K205" s="97"/>
      <c r="L205" s="97"/>
      <c r="M205" s="97"/>
      <c r="N205" s="97"/>
      <c r="O205" s="97"/>
      <c r="P205" s="97">
        <v>0.2</v>
      </c>
      <c r="Q205" s="97">
        <v>0.4</v>
      </c>
      <c r="R205" s="97">
        <v>0.7</v>
      </c>
    </row>
    <row r="206" spans="1:18" ht="25.5">
      <c r="A206" s="5" t="s">
        <v>189</v>
      </c>
      <c r="B206" s="50" t="s">
        <v>112</v>
      </c>
      <c r="C206" s="25" t="s">
        <v>16</v>
      </c>
      <c r="D206" s="56">
        <v>30.7</v>
      </c>
      <c r="E206" s="56">
        <v>46.1</v>
      </c>
      <c r="F206" s="87">
        <f t="shared" si="76"/>
        <v>30.700000000000003</v>
      </c>
      <c r="G206" s="97">
        <v>6.8</v>
      </c>
      <c r="H206" s="97">
        <v>7.3</v>
      </c>
      <c r="I206" s="97">
        <v>6.2</v>
      </c>
      <c r="J206" s="97">
        <v>5.3</v>
      </c>
      <c r="K206" s="97"/>
      <c r="L206" s="97"/>
      <c r="M206" s="97"/>
      <c r="N206" s="97"/>
      <c r="O206" s="97"/>
      <c r="P206" s="97">
        <v>0</v>
      </c>
      <c r="Q206" s="97">
        <v>0.2</v>
      </c>
      <c r="R206" s="97">
        <v>4.9</v>
      </c>
    </row>
    <row r="207" spans="1:18" ht="12.75">
      <c r="A207" s="31" t="s">
        <v>190</v>
      </c>
      <c r="B207" s="21" t="s">
        <v>34</v>
      </c>
      <c r="C207" s="92" t="s">
        <v>16</v>
      </c>
      <c r="D207" s="14">
        <f>D208+D213+D220</f>
        <v>114.1</v>
      </c>
      <c r="E207" s="14">
        <f>E208+E213+E220</f>
        <v>77</v>
      </c>
      <c r="F207" s="86">
        <f t="shared" si="76"/>
        <v>125.38199999999999</v>
      </c>
      <c r="G207" s="14">
        <f>G208+G213+G220</f>
        <v>13.419999999999998</v>
      </c>
      <c r="H207" s="14">
        <f aca="true" t="shared" si="79" ref="H207:R207">H208+H213+H220</f>
        <v>12.219999999999999</v>
      </c>
      <c r="I207" s="14">
        <f t="shared" si="79"/>
        <v>13.319999999999999</v>
      </c>
      <c r="J207" s="14">
        <f t="shared" si="79"/>
        <v>10.72</v>
      </c>
      <c r="K207" s="14">
        <f t="shared" si="79"/>
        <v>8.601999999999999</v>
      </c>
      <c r="L207" s="14">
        <f t="shared" si="79"/>
        <v>4.61</v>
      </c>
      <c r="M207" s="14">
        <f t="shared" si="79"/>
        <v>8.21</v>
      </c>
      <c r="N207" s="14">
        <f t="shared" si="79"/>
        <v>8.51</v>
      </c>
      <c r="O207" s="14">
        <f t="shared" si="79"/>
        <v>8.309999999999999</v>
      </c>
      <c r="P207" s="14">
        <f t="shared" si="79"/>
        <v>11.02</v>
      </c>
      <c r="Q207" s="14">
        <f t="shared" si="79"/>
        <v>13.12</v>
      </c>
      <c r="R207" s="14">
        <f t="shared" si="79"/>
        <v>13.319999999999999</v>
      </c>
    </row>
    <row r="208" spans="1:18" ht="12.75">
      <c r="A208" s="23" t="s">
        <v>191</v>
      </c>
      <c r="B208" s="17" t="s">
        <v>82</v>
      </c>
      <c r="C208" s="92" t="s">
        <v>16</v>
      </c>
      <c r="D208" s="32">
        <f>SUM(D209:D212)</f>
        <v>108.69999999999999</v>
      </c>
      <c r="E208" s="32">
        <f>SUM(E209:E212)</f>
        <v>63.199999999999996</v>
      </c>
      <c r="F208" s="86">
        <f t="shared" si="76"/>
        <v>120.69999999999999</v>
      </c>
      <c r="G208" s="32">
        <f>G209+G210+G211+G212</f>
        <v>12.899999999999999</v>
      </c>
      <c r="H208" s="32">
        <f aca="true" t="shared" si="80" ref="H208:R208">H209+H210+H211+H212</f>
        <v>11.799999999999999</v>
      </c>
      <c r="I208" s="32">
        <f t="shared" si="80"/>
        <v>12.899999999999999</v>
      </c>
      <c r="J208" s="32">
        <f t="shared" si="80"/>
        <v>10.3</v>
      </c>
      <c r="K208" s="32">
        <f t="shared" si="80"/>
        <v>8.2</v>
      </c>
      <c r="L208" s="32">
        <f t="shared" si="80"/>
        <v>4.4</v>
      </c>
      <c r="M208" s="32">
        <f t="shared" si="80"/>
        <v>7.800000000000001</v>
      </c>
      <c r="N208" s="32">
        <f t="shared" si="80"/>
        <v>8.2</v>
      </c>
      <c r="O208" s="32">
        <f t="shared" si="80"/>
        <v>7.999999999999999</v>
      </c>
      <c r="P208" s="32">
        <f t="shared" si="80"/>
        <v>10.6</v>
      </c>
      <c r="Q208" s="32">
        <f t="shared" si="80"/>
        <v>12.7</v>
      </c>
      <c r="R208" s="32">
        <f t="shared" si="80"/>
        <v>12.899999999999999</v>
      </c>
    </row>
    <row r="209" spans="1:18" ht="25.5">
      <c r="A209" s="5" t="s">
        <v>192</v>
      </c>
      <c r="B209" s="18" t="s">
        <v>97</v>
      </c>
      <c r="C209" s="92" t="s">
        <v>16</v>
      </c>
      <c r="D209" s="56">
        <v>41.8</v>
      </c>
      <c r="E209" s="56">
        <v>20.4</v>
      </c>
      <c r="F209" s="87">
        <f t="shared" si="76"/>
        <v>29.8</v>
      </c>
      <c r="G209" s="97">
        <v>3.2</v>
      </c>
      <c r="H209" s="97">
        <v>2.9</v>
      </c>
      <c r="I209" s="97">
        <v>3.2</v>
      </c>
      <c r="J209" s="97">
        <v>2.5</v>
      </c>
      <c r="K209" s="97">
        <v>2</v>
      </c>
      <c r="L209" s="97">
        <v>1</v>
      </c>
      <c r="M209" s="97">
        <v>2</v>
      </c>
      <c r="N209" s="97">
        <v>2</v>
      </c>
      <c r="O209" s="97">
        <v>2</v>
      </c>
      <c r="P209" s="97">
        <v>2.6</v>
      </c>
      <c r="Q209" s="97">
        <v>3.2</v>
      </c>
      <c r="R209" s="97">
        <v>3.2</v>
      </c>
    </row>
    <row r="210" spans="1:18" ht="25.5">
      <c r="A210" s="5" t="s">
        <v>193</v>
      </c>
      <c r="B210" s="18" t="s">
        <v>101</v>
      </c>
      <c r="C210" s="92" t="s">
        <v>16</v>
      </c>
      <c r="D210" s="56">
        <v>10.9</v>
      </c>
      <c r="E210" s="56">
        <v>6.3</v>
      </c>
      <c r="F210" s="87">
        <f t="shared" si="76"/>
        <v>12.200000000000001</v>
      </c>
      <c r="G210" s="97">
        <v>1.3</v>
      </c>
      <c r="H210" s="97">
        <v>1.2</v>
      </c>
      <c r="I210" s="97">
        <v>1.3</v>
      </c>
      <c r="J210" s="97">
        <v>1.1</v>
      </c>
      <c r="K210" s="97">
        <v>0.8</v>
      </c>
      <c r="L210" s="97">
        <v>0.8</v>
      </c>
      <c r="M210" s="97">
        <v>0.4</v>
      </c>
      <c r="N210" s="97">
        <v>0.8</v>
      </c>
      <c r="O210" s="97">
        <v>0.8</v>
      </c>
      <c r="P210" s="97">
        <v>1.1</v>
      </c>
      <c r="Q210" s="97">
        <v>1.3</v>
      </c>
      <c r="R210" s="97">
        <v>1.3</v>
      </c>
    </row>
    <row r="211" spans="1:18" ht="12.75">
      <c r="A211" s="5" t="s">
        <v>194</v>
      </c>
      <c r="B211" s="18" t="s">
        <v>109</v>
      </c>
      <c r="C211" s="92" t="s">
        <v>16</v>
      </c>
      <c r="D211" s="102">
        <v>27.2</v>
      </c>
      <c r="E211" s="102">
        <v>22.9</v>
      </c>
      <c r="F211" s="87">
        <f t="shared" si="76"/>
        <v>44.1</v>
      </c>
      <c r="G211" s="97">
        <v>4.7</v>
      </c>
      <c r="H211" s="97">
        <v>4.3</v>
      </c>
      <c r="I211" s="97">
        <v>4.7</v>
      </c>
      <c r="J211" s="97">
        <v>3.8</v>
      </c>
      <c r="K211" s="97">
        <v>3</v>
      </c>
      <c r="L211" s="97">
        <v>1.5</v>
      </c>
      <c r="M211" s="97">
        <v>3</v>
      </c>
      <c r="N211" s="97">
        <v>3</v>
      </c>
      <c r="O211" s="97">
        <v>2.9</v>
      </c>
      <c r="P211" s="97">
        <v>3.9</v>
      </c>
      <c r="Q211" s="97">
        <v>4.6</v>
      </c>
      <c r="R211" s="97">
        <v>4.7</v>
      </c>
    </row>
    <row r="212" spans="1:18" ht="12.75">
      <c r="A212" s="5" t="s">
        <v>195</v>
      </c>
      <c r="B212" s="21" t="s">
        <v>37</v>
      </c>
      <c r="C212" s="92" t="s">
        <v>16</v>
      </c>
      <c r="D212" s="56">
        <v>28.8</v>
      </c>
      <c r="E212" s="56">
        <v>13.6</v>
      </c>
      <c r="F212" s="87">
        <f t="shared" si="76"/>
        <v>34.6</v>
      </c>
      <c r="G212" s="27">
        <v>3.7</v>
      </c>
      <c r="H212" s="27">
        <v>3.4</v>
      </c>
      <c r="I212" s="27">
        <v>3.7</v>
      </c>
      <c r="J212" s="27">
        <v>2.9</v>
      </c>
      <c r="K212" s="27">
        <v>2.4</v>
      </c>
      <c r="L212" s="27">
        <v>1.1</v>
      </c>
      <c r="M212" s="27">
        <v>2.4</v>
      </c>
      <c r="N212" s="27">
        <v>2.4</v>
      </c>
      <c r="O212" s="27">
        <v>2.3</v>
      </c>
      <c r="P212" s="27">
        <v>3</v>
      </c>
      <c r="Q212" s="27">
        <v>3.6</v>
      </c>
      <c r="R212" s="27">
        <v>3.7</v>
      </c>
    </row>
    <row r="213" spans="1:18" ht="12.75">
      <c r="A213" s="23" t="s">
        <v>196</v>
      </c>
      <c r="B213" s="18" t="s">
        <v>109</v>
      </c>
      <c r="C213" s="92" t="s">
        <v>16</v>
      </c>
      <c r="D213" s="103">
        <f>SUM(D214:D219)</f>
        <v>5.4</v>
      </c>
      <c r="E213" s="103">
        <f>SUM(E214:E219)</f>
        <v>13.8</v>
      </c>
      <c r="F213" s="86">
        <f aca="true" t="shared" si="81" ref="F213:F219">SUM(G213:R213)</f>
        <v>4.682</v>
      </c>
      <c r="G213" s="22">
        <f>SUM(G214:G219)</f>
        <v>0.52</v>
      </c>
      <c r="H213" s="22">
        <f aca="true" t="shared" si="82" ref="H213:R213">SUM(H214:H219)</f>
        <v>0.42000000000000004</v>
      </c>
      <c r="I213" s="22">
        <f t="shared" si="82"/>
        <v>0.42000000000000004</v>
      </c>
      <c r="J213" s="22">
        <f t="shared" si="82"/>
        <v>0.42000000000000004</v>
      </c>
      <c r="K213" s="22">
        <f t="shared" si="82"/>
        <v>0.402</v>
      </c>
      <c r="L213" s="22">
        <f t="shared" si="82"/>
        <v>0.21000000000000002</v>
      </c>
      <c r="M213" s="22">
        <f t="shared" si="82"/>
        <v>0.41000000000000003</v>
      </c>
      <c r="N213" s="22">
        <f t="shared" si="82"/>
        <v>0.31000000000000005</v>
      </c>
      <c r="O213" s="22">
        <f t="shared" si="82"/>
        <v>0.31000000000000005</v>
      </c>
      <c r="P213" s="22">
        <f t="shared" si="82"/>
        <v>0.42000000000000004</v>
      </c>
      <c r="Q213" s="22">
        <f t="shared" si="82"/>
        <v>0.42000000000000004</v>
      </c>
      <c r="R213" s="22">
        <f t="shared" si="82"/>
        <v>0.42000000000000004</v>
      </c>
    </row>
    <row r="214" spans="1:18" ht="12.75">
      <c r="A214" s="33" t="s">
        <v>197</v>
      </c>
      <c r="B214" s="79" t="s">
        <v>213</v>
      </c>
      <c r="C214" s="92" t="s">
        <v>16</v>
      </c>
      <c r="D214" s="56">
        <v>0.5</v>
      </c>
      <c r="E214" s="56">
        <v>0.4</v>
      </c>
      <c r="F214" s="87">
        <f t="shared" si="81"/>
        <v>0.18199999999999997</v>
      </c>
      <c r="G214" s="97">
        <v>0.02</v>
      </c>
      <c r="H214" s="97">
        <v>0.02</v>
      </c>
      <c r="I214" s="97">
        <v>0.02</v>
      </c>
      <c r="J214" s="97">
        <v>0.02</v>
      </c>
      <c r="K214" s="97">
        <v>0.002</v>
      </c>
      <c r="L214" s="97">
        <v>0.01</v>
      </c>
      <c r="M214" s="97">
        <v>0.01</v>
      </c>
      <c r="N214" s="97">
        <v>0.01</v>
      </c>
      <c r="O214" s="97">
        <v>0.01</v>
      </c>
      <c r="P214" s="97">
        <v>0.02</v>
      </c>
      <c r="Q214" s="97">
        <v>0.02</v>
      </c>
      <c r="R214" s="97">
        <v>0.02</v>
      </c>
    </row>
    <row r="215" spans="1:18" ht="12.75">
      <c r="A215" s="33" t="s">
        <v>262</v>
      </c>
      <c r="B215" s="80" t="s">
        <v>285</v>
      </c>
      <c r="C215" s="92" t="s">
        <v>16</v>
      </c>
      <c r="D215" s="56">
        <v>0.3</v>
      </c>
      <c r="E215" s="56">
        <v>1</v>
      </c>
      <c r="F215" s="87">
        <f t="shared" si="81"/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</row>
    <row r="216" spans="1:18" ht="12.75">
      <c r="A216" s="33" t="s">
        <v>263</v>
      </c>
      <c r="B216" s="82" t="s">
        <v>218</v>
      </c>
      <c r="C216" s="92" t="s">
        <v>16</v>
      </c>
      <c r="D216" s="56">
        <v>0</v>
      </c>
      <c r="E216" s="56">
        <v>3.5</v>
      </c>
      <c r="F216" s="87">
        <f t="shared" si="81"/>
        <v>0</v>
      </c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ht="12.75">
      <c r="A217" s="33" t="s">
        <v>264</v>
      </c>
      <c r="B217" s="80" t="s">
        <v>220</v>
      </c>
      <c r="C217" s="92" t="s">
        <v>16</v>
      </c>
      <c r="D217" s="56">
        <v>2.4</v>
      </c>
      <c r="E217" s="56">
        <v>6.6</v>
      </c>
      <c r="F217" s="87">
        <f t="shared" si="81"/>
        <v>2.4</v>
      </c>
      <c r="G217" s="36">
        <v>0.3</v>
      </c>
      <c r="H217" s="36">
        <v>0.2</v>
      </c>
      <c r="I217" s="36">
        <v>0.2</v>
      </c>
      <c r="J217" s="36">
        <v>0.2</v>
      </c>
      <c r="K217" s="36">
        <v>0.2</v>
      </c>
      <c r="L217" s="36">
        <v>0.1</v>
      </c>
      <c r="M217" s="36">
        <v>0.2</v>
      </c>
      <c r="N217" s="36">
        <v>0.2</v>
      </c>
      <c r="O217" s="36">
        <v>0.2</v>
      </c>
      <c r="P217" s="36">
        <v>0.2</v>
      </c>
      <c r="Q217" s="36">
        <v>0.2</v>
      </c>
      <c r="R217" s="36">
        <v>0.2</v>
      </c>
    </row>
    <row r="218" spans="1:18" ht="12.75">
      <c r="A218" s="33" t="s">
        <v>265</v>
      </c>
      <c r="B218" s="82" t="s">
        <v>221</v>
      </c>
      <c r="C218" s="92" t="s">
        <v>16</v>
      </c>
      <c r="D218" s="56">
        <v>2.2</v>
      </c>
      <c r="E218" s="56">
        <v>2.3</v>
      </c>
      <c r="F218" s="87">
        <f t="shared" si="81"/>
        <v>2.1</v>
      </c>
      <c r="G218" s="36">
        <v>0.2</v>
      </c>
      <c r="H218" s="36">
        <v>0.2</v>
      </c>
      <c r="I218" s="36">
        <v>0.2</v>
      </c>
      <c r="J218" s="36">
        <v>0.2</v>
      </c>
      <c r="K218" s="36">
        <v>0.2</v>
      </c>
      <c r="L218" s="36">
        <v>0.1</v>
      </c>
      <c r="M218" s="36">
        <v>0.2</v>
      </c>
      <c r="N218" s="36">
        <v>0.1</v>
      </c>
      <c r="O218" s="36">
        <v>0.1</v>
      </c>
      <c r="P218" s="36">
        <v>0.2</v>
      </c>
      <c r="Q218" s="36">
        <v>0.2</v>
      </c>
      <c r="R218" s="36">
        <v>0.2</v>
      </c>
    </row>
    <row r="219" spans="1:18" ht="12.75">
      <c r="A219" s="33" t="s">
        <v>266</v>
      </c>
      <c r="B219" s="35" t="s">
        <v>38</v>
      </c>
      <c r="C219" s="36" t="s">
        <v>16</v>
      </c>
      <c r="D219" s="56">
        <v>0</v>
      </c>
      <c r="E219" s="56">
        <v>0</v>
      </c>
      <c r="F219" s="87">
        <f t="shared" si="81"/>
        <v>0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ht="12.75">
      <c r="A220" s="34" t="s">
        <v>198</v>
      </c>
      <c r="B220" s="18" t="s">
        <v>109</v>
      </c>
      <c r="C220" s="92" t="s">
        <v>16</v>
      </c>
      <c r="D220" s="103">
        <f>D221</f>
        <v>0</v>
      </c>
      <c r="E220" s="103">
        <f>E221</f>
        <v>0</v>
      </c>
      <c r="F220" s="95">
        <v>0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1:18" ht="12.75">
      <c r="A221" s="38" t="s">
        <v>199</v>
      </c>
      <c r="B221" s="18"/>
      <c r="C221" s="92"/>
      <c r="D221" s="56">
        <v>0</v>
      </c>
      <c r="E221" s="56">
        <v>0</v>
      </c>
      <c r="F221" s="96">
        <v>0</v>
      </c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1:18" ht="25.5">
      <c r="A222" s="38"/>
      <c r="B222" s="21" t="s">
        <v>115</v>
      </c>
      <c r="C222" s="24" t="s">
        <v>16</v>
      </c>
      <c r="D222" s="56"/>
      <c r="E222" s="56"/>
      <c r="F222" s="8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1:18" ht="38.25">
      <c r="A223" s="65" t="s">
        <v>200</v>
      </c>
      <c r="B223" s="21" t="s">
        <v>23</v>
      </c>
      <c r="C223" s="24" t="s">
        <v>16</v>
      </c>
      <c r="D223" s="75">
        <v>60771</v>
      </c>
      <c r="E223" s="75">
        <v>71187</v>
      </c>
      <c r="F223" s="83">
        <f>SUM(G223:R223)</f>
        <v>63597.8</v>
      </c>
      <c r="G223" s="14">
        <f aca="true" t="shared" si="83" ref="G223:R223">G75+G9</f>
        <v>12817.2</v>
      </c>
      <c r="H223" s="14">
        <f t="shared" si="83"/>
        <v>11723.900000000001</v>
      </c>
      <c r="I223" s="14">
        <f t="shared" si="83"/>
        <v>9270.699999999999</v>
      </c>
      <c r="J223" s="14">
        <f t="shared" si="83"/>
        <v>3299.5</v>
      </c>
      <c r="K223" s="14">
        <f t="shared" si="83"/>
        <v>185.5</v>
      </c>
      <c r="L223" s="14">
        <f t="shared" si="83"/>
        <v>169.5</v>
      </c>
      <c r="M223" s="14">
        <f t="shared" si="83"/>
        <v>211.4</v>
      </c>
      <c r="N223" s="14">
        <f t="shared" si="83"/>
        <v>198.2</v>
      </c>
      <c r="O223" s="14">
        <f t="shared" si="83"/>
        <v>211.4</v>
      </c>
      <c r="P223" s="14">
        <f t="shared" si="83"/>
        <v>3001.1</v>
      </c>
      <c r="Q223" s="14">
        <f t="shared" si="83"/>
        <v>8708.9</v>
      </c>
      <c r="R223" s="14">
        <f t="shared" si="83"/>
        <v>13800.5</v>
      </c>
    </row>
    <row r="224" spans="1:18" ht="38.25">
      <c r="A224" s="65" t="s">
        <v>201</v>
      </c>
      <c r="B224" s="21" t="s">
        <v>30</v>
      </c>
      <c r="C224" s="24" t="s">
        <v>16</v>
      </c>
      <c r="D224" s="75">
        <v>7433</v>
      </c>
      <c r="E224" s="75">
        <v>9372</v>
      </c>
      <c r="F224" s="83">
        <f>SUM(G224:R224)</f>
        <v>7550.825999999999</v>
      </c>
      <c r="G224" s="143">
        <f>G223-G225</f>
        <v>1549.4799999999996</v>
      </c>
      <c r="H224" s="143">
        <f aca="true" t="shared" si="84" ref="H224:R224">H223-H225</f>
        <v>1408.0800000000017</v>
      </c>
      <c r="I224" s="143">
        <f t="shared" si="84"/>
        <v>1085.4799999999987</v>
      </c>
      <c r="J224" s="143">
        <f t="shared" si="84"/>
        <v>383.7800000000002</v>
      </c>
      <c r="K224" s="143">
        <f t="shared" si="84"/>
        <v>12.805999999999983</v>
      </c>
      <c r="L224" s="143">
        <f t="shared" si="84"/>
        <v>12.889999999999986</v>
      </c>
      <c r="M224" s="143">
        <f t="shared" si="84"/>
        <v>15.189999999999998</v>
      </c>
      <c r="N224" s="143">
        <f t="shared" si="84"/>
        <v>14.590000000000003</v>
      </c>
      <c r="O224" s="143">
        <f t="shared" si="84"/>
        <v>14.990000000000009</v>
      </c>
      <c r="P224" s="143">
        <f t="shared" si="84"/>
        <v>339.98</v>
      </c>
      <c r="Q224" s="143">
        <f t="shared" si="84"/>
        <v>1061.9799999999996</v>
      </c>
      <c r="R224" s="143">
        <f t="shared" si="84"/>
        <v>1651.58</v>
      </c>
    </row>
    <row r="225" spans="1:18" ht="38.25">
      <c r="A225" s="65" t="s">
        <v>202</v>
      </c>
      <c r="B225" s="21" t="s">
        <v>30</v>
      </c>
      <c r="C225" s="24" t="s">
        <v>16</v>
      </c>
      <c r="D225" s="75">
        <v>53338</v>
      </c>
      <c r="E225" s="75">
        <v>61815</v>
      </c>
      <c r="F225" s="83">
        <f>SUM(G225:R225)</f>
        <v>56046.97400000001</v>
      </c>
      <c r="G225" s="143">
        <f aca="true" t="shared" si="85" ref="G225:R225">G169+G23</f>
        <v>11267.720000000001</v>
      </c>
      <c r="H225" s="143">
        <f t="shared" si="85"/>
        <v>10315.82</v>
      </c>
      <c r="I225" s="143">
        <f t="shared" si="85"/>
        <v>8185.22</v>
      </c>
      <c r="J225" s="143">
        <f t="shared" si="85"/>
        <v>2915.72</v>
      </c>
      <c r="K225" s="143">
        <f t="shared" si="85"/>
        <v>172.69400000000002</v>
      </c>
      <c r="L225" s="143">
        <f t="shared" si="85"/>
        <v>156.61</v>
      </c>
      <c r="M225" s="143">
        <f t="shared" si="85"/>
        <v>196.21</v>
      </c>
      <c r="N225" s="143">
        <f t="shared" si="85"/>
        <v>183.60999999999999</v>
      </c>
      <c r="O225" s="143">
        <f t="shared" si="85"/>
        <v>196.41</v>
      </c>
      <c r="P225" s="143">
        <f t="shared" si="85"/>
        <v>2661.12</v>
      </c>
      <c r="Q225" s="143">
        <f t="shared" si="85"/>
        <v>7646.92</v>
      </c>
      <c r="R225" s="143">
        <f t="shared" si="85"/>
        <v>12148.92</v>
      </c>
    </row>
    <row r="226" spans="1:18" ht="12.75" hidden="1">
      <c r="A226" s="38"/>
      <c r="B226" s="18"/>
      <c r="C226" s="89"/>
      <c r="D226" s="27"/>
      <c r="E226" s="56"/>
      <c r="F226" s="19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ht="12.75">
      <c r="A227" s="45"/>
      <c r="B227" s="46"/>
      <c r="C227" s="41"/>
      <c r="D227" s="41"/>
      <c r="E227" s="57"/>
      <c r="F227" s="58"/>
      <c r="G227" s="57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1:18" ht="12.75">
      <c r="A228" s="39"/>
      <c r="B228" s="40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1:18" ht="15.75">
      <c r="A229" s="146" t="s">
        <v>290</v>
      </c>
      <c r="B229" s="146"/>
      <c r="C229" s="42"/>
      <c r="G229" s="1"/>
      <c r="H229" s="147" t="s">
        <v>44</v>
      </c>
      <c r="I229" s="147"/>
      <c r="J229" s="147"/>
      <c r="P229" s="147" t="s">
        <v>291</v>
      </c>
      <c r="Q229" s="147"/>
      <c r="R229" s="147"/>
    </row>
    <row r="230" spans="1:19" ht="15">
      <c r="A230" s="43"/>
      <c r="B230" s="43"/>
      <c r="C230" s="43"/>
      <c r="D230" s="43"/>
      <c r="E230" s="43"/>
      <c r="F230" s="43"/>
      <c r="G230" s="43"/>
      <c r="H230" s="43"/>
      <c r="I230" s="43" t="s">
        <v>45</v>
      </c>
      <c r="J230" s="43"/>
      <c r="K230" s="43"/>
      <c r="L230" s="43"/>
      <c r="M230" s="43"/>
      <c r="N230" s="43"/>
      <c r="O230" s="43"/>
      <c r="Q230" s="44"/>
      <c r="R230" s="43"/>
      <c r="S230" s="43"/>
    </row>
    <row r="231" spans="2:18" ht="15.75">
      <c r="B231" s="160" t="s">
        <v>295</v>
      </c>
      <c r="H231" s="147" t="s">
        <v>44</v>
      </c>
      <c r="I231" s="147"/>
      <c r="J231" s="147"/>
      <c r="P231" s="161" t="s">
        <v>296</v>
      </c>
      <c r="Q231" s="161"/>
      <c r="R231" s="161"/>
    </row>
    <row r="232" spans="8:10" ht="15">
      <c r="H232" s="43"/>
      <c r="I232" s="43" t="s">
        <v>45</v>
      </c>
      <c r="J232" s="43"/>
    </row>
  </sheetData>
  <sheetProtection/>
  <mergeCells count="17">
    <mergeCell ref="D5:D6"/>
    <mergeCell ref="E5:E6"/>
    <mergeCell ref="F5:F6"/>
    <mergeCell ref="G5:R5"/>
    <mergeCell ref="A8:R8"/>
    <mergeCell ref="H231:J231"/>
    <mergeCell ref="P231:R231"/>
    <mergeCell ref="A57:R57"/>
    <mergeCell ref="A229:B229"/>
    <mergeCell ref="H229:J229"/>
    <mergeCell ref="P229:R229"/>
    <mergeCell ref="N1:R1"/>
    <mergeCell ref="B2:D2"/>
    <mergeCell ref="A3:R3"/>
    <mergeCell ref="A5:A6"/>
    <mergeCell ref="B5:B6"/>
    <mergeCell ref="C5:C6"/>
  </mergeCells>
  <printOptions/>
  <pageMargins left="0.7086614173228347" right="0.2755905511811024" top="0.31496062992125984" bottom="0.31496062992125984" header="0.31496062992125984" footer="0.31496062992125984"/>
  <pageSetup horizontalDpi="600" verticalDpi="600" orientation="landscape" paperSize="9" scale="7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2022-10-05T08:09:39Z</cp:lastPrinted>
  <dcterms:created xsi:type="dcterms:W3CDTF">2019-05-24T10:48:39Z</dcterms:created>
  <dcterms:modified xsi:type="dcterms:W3CDTF">2022-10-05T08:54:33Z</dcterms:modified>
  <cp:category/>
  <cp:version/>
  <cp:contentType/>
  <cp:contentStatus/>
</cp:coreProperties>
</file>